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914"/>
  </bookViews>
  <sheets>
    <sheet name="预算" sheetId="61" r:id="rId1"/>
    <sheet name="目录" sheetId="60" r:id="rId2"/>
    <sheet name="附表1-1" sheetId="4" r:id="rId3"/>
    <sheet name="附表1-2" sheetId="26" r:id="rId4"/>
    <sheet name="附表1-3" sheetId="6" r:id="rId5"/>
    <sheet name="附表1-5" sheetId="50" r:id="rId6"/>
    <sheet name="附表1-6" sheetId="41" r:id="rId7"/>
    <sheet name="附表1-7" sheetId="7" r:id="rId8"/>
    <sheet name="附表1-8" sheetId="24" r:id="rId9"/>
    <sheet name="附表1-9" sheetId="44" r:id="rId10"/>
    <sheet name="附表1-10" sheetId="49" r:id="rId11"/>
    <sheet name="附表1-11" sheetId="45" r:id="rId12"/>
    <sheet name="附表1-12" sheetId="34" r:id="rId13"/>
    <sheet name="附表1-13" sheetId="35" r:id="rId14"/>
    <sheet name="附表1-14" sheetId="36" r:id="rId15"/>
    <sheet name="附表1-15" sheetId="46" r:id="rId16"/>
    <sheet name="附表1-16" sheetId="47" r:id="rId17"/>
    <sheet name="附表1-17" sheetId="13" r:id="rId18"/>
    <sheet name="附表1-18" sheetId="14" r:id="rId19"/>
    <sheet name="附表1-19" sheetId="54" r:id="rId20"/>
    <sheet name="附表1-20" sheetId="55" r:id="rId21"/>
    <sheet name="附表1-21" sheetId="56" r:id="rId22"/>
    <sheet name="附表1-22" sheetId="57" r:id="rId23"/>
    <sheet name="附表1-23" sheetId="58" r:id="rId24"/>
    <sheet name="附表1-24" sheetId="59" r:id="rId25"/>
    <sheet name="附表1-25" sheetId="53" r:id="rId26"/>
    <sheet name="基金支出明细表" sheetId="9" r:id="rId27"/>
    <sheet name="基金收支平衡表" sheetId="33" r:id="rId28"/>
    <sheet name="政府专项债务限额及余额情况表" sheetId="52" r:id="rId29"/>
    <sheet name="政府一般债务限额及余额情况表" sheetId="51" r:id="rId30"/>
    <sheet name="三公经费情况" sheetId="40" r:id="rId31"/>
    <sheet name="一般预算支出明细表" sheetId="5" r:id="rId32"/>
    <sheet name="收支平衡表" sheetId="32" r:id="rId33"/>
  </sheets>
  <definedNames>
    <definedName name="_a12345">#REF!</definedName>
    <definedName name="_a999923423" localSheetId="19">#REF!</definedName>
    <definedName name="_a999923423" localSheetId="20">#REF!</definedName>
    <definedName name="_a999923423" localSheetId="21">#REF!</definedName>
    <definedName name="_a999923423" localSheetId="22">#REF!</definedName>
    <definedName name="_a999923423" localSheetId="23">#REF!</definedName>
    <definedName name="_a999923423" localSheetId="24">#REF!</definedName>
    <definedName name="_a999923423">#REF!</definedName>
    <definedName name="_a9999323" localSheetId="19">#REF!</definedName>
    <definedName name="_a9999323" localSheetId="20">#REF!</definedName>
    <definedName name="_a9999323" localSheetId="21">#REF!</definedName>
    <definedName name="_a9999323" localSheetId="22">#REF!</definedName>
    <definedName name="_a9999323" localSheetId="23">#REF!</definedName>
    <definedName name="_a9999323" localSheetId="24">#REF!</definedName>
    <definedName name="_a9999323">#REF!</definedName>
    <definedName name="_a999942323" localSheetId="19">#REF!</definedName>
    <definedName name="_a999942323" localSheetId="20">#REF!</definedName>
    <definedName name="_a999942323" localSheetId="21">#REF!</definedName>
    <definedName name="_a999942323" localSheetId="22">#REF!</definedName>
    <definedName name="_a999942323" localSheetId="23">#REF!</definedName>
    <definedName name="_a999942323" localSheetId="24">#REF!</definedName>
    <definedName name="_a999942323">#REF!</definedName>
    <definedName name="_a9999548" localSheetId="19">#REF!</definedName>
    <definedName name="_a9999548" localSheetId="20">#REF!</definedName>
    <definedName name="_a9999548" localSheetId="21">#REF!</definedName>
    <definedName name="_a9999548" localSheetId="22">#REF!</definedName>
    <definedName name="_a9999548" localSheetId="23">#REF!</definedName>
    <definedName name="_a9999548" localSheetId="24">#REF!</definedName>
    <definedName name="_a9999548">#REF!</definedName>
    <definedName name="_a9999555" localSheetId="19">#REF!</definedName>
    <definedName name="_a9999555" localSheetId="20">#REF!</definedName>
    <definedName name="_a9999555" localSheetId="21">#REF!</definedName>
    <definedName name="_a9999555" localSheetId="22">#REF!</definedName>
    <definedName name="_a9999555" localSheetId="23">#REF!</definedName>
    <definedName name="_a9999555" localSheetId="24">#REF!</definedName>
    <definedName name="_a9999555">#REF!</definedName>
    <definedName name="_a99996544" localSheetId="19">#REF!</definedName>
    <definedName name="_a99996544" localSheetId="20">#REF!</definedName>
    <definedName name="_a99996544" localSheetId="21">#REF!</definedName>
    <definedName name="_a99996544" localSheetId="22">#REF!</definedName>
    <definedName name="_a99996544" localSheetId="23">#REF!</definedName>
    <definedName name="_a99996544" localSheetId="24">#REF!</definedName>
    <definedName name="_a99996544">#REF!</definedName>
    <definedName name="_a99999" localSheetId="17">#REF!</definedName>
    <definedName name="_a99999" localSheetId="18">#REF!</definedName>
    <definedName name="_a99999" localSheetId="19">#REF!</definedName>
    <definedName name="_a99999" localSheetId="20">#REF!</definedName>
    <definedName name="_a99999" localSheetId="21">#REF!</definedName>
    <definedName name="_a99999" localSheetId="22">#REF!</definedName>
    <definedName name="_a99999" localSheetId="23">#REF!</definedName>
    <definedName name="_a99999" localSheetId="24">#REF!</definedName>
    <definedName name="_a99999" localSheetId="7">#REF!</definedName>
    <definedName name="_a99999" localSheetId="26">#REF!</definedName>
    <definedName name="_a99999">#REF!</definedName>
    <definedName name="_a999991" localSheetId="18">#REF!</definedName>
    <definedName name="_a999991" localSheetId="19">#REF!</definedName>
    <definedName name="_a999991" localSheetId="20">#REF!</definedName>
    <definedName name="_a999991" localSheetId="21">#REF!</definedName>
    <definedName name="_a999991" localSheetId="22">#REF!</definedName>
    <definedName name="_a999991" localSheetId="23">#REF!</definedName>
    <definedName name="_a999991" localSheetId="24">#REF!</definedName>
    <definedName name="_a999991">#REF!</definedName>
    <definedName name="_a999991145" localSheetId="19">#REF!</definedName>
    <definedName name="_a999991145" localSheetId="20">#REF!</definedName>
    <definedName name="_a999991145" localSheetId="21">#REF!</definedName>
    <definedName name="_a999991145" localSheetId="22">#REF!</definedName>
    <definedName name="_a999991145" localSheetId="23">#REF!</definedName>
    <definedName name="_a999991145" localSheetId="24">#REF!</definedName>
    <definedName name="_a999991145">#REF!</definedName>
    <definedName name="_a99999222" localSheetId="19">#REF!</definedName>
    <definedName name="_a99999222" localSheetId="20">#REF!</definedName>
    <definedName name="_a99999222" localSheetId="21">#REF!</definedName>
    <definedName name="_a99999222" localSheetId="22">#REF!</definedName>
    <definedName name="_a99999222" localSheetId="23">#REF!</definedName>
    <definedName name="_a99999222" localSheetId="24">#REF!</definedName>
    <definedName name="_a99999222">#REF!</definedName>
    <definedName name="_a99999234234" localSheetId="19">#REF!</definedName>
    <definedName name="_a99999234234" localSheetId="20">#REF!</definedName>
    <definedName name="_a99999234234" localSheetId="21">#REF!</definedName>
    <definedName name="_a99999234234" localSheetId="22">#REF!</definedName>
    <definedName name="_a99999234234" localSheetId="23">#REF!</definedName>
    <definedName name="_a99999234234" localSheetId="24">#REF!</definedName>
    <definedName name="_a99999234234">#REF!</definedName>
    <definedName name="_a999995" localSheetId="19">#REF!</definedName>
    <definedName name="_a999995" localSheetId="20">#REF!</definedName>
    <definedName name="_a999995" localSheetId="21">#REF!</definedName>
    <definedName name="_a999995" localSheetId="22">#REF!</definedName>
    <definedName name="_a999995" localSheetId="23">#REF!</definedName>
    <definedName name="_a999995" localSheetId="24">#REF!</definedName>
    <definedName name="_a999995">#REF!</definedName>
    <definedName name="_a999996" localSheetId="19">#REF!</definedName>
    <definedName name="_a999996" localSheetId="20">#REF!</definedName>
    <definedName name="_a999996" localSheetId="21">#REF!</definedName>
    <definedName name="_a999996" localSheetId="22">#REF!</definedName>
    <definedName name="_a999996" localSheetId="23">#REF!</definedName>
    <definedName name="_a999996" localSheetId="24">#REF!</definedName>
    <definedName name="_a999996">#REF!</definedName>
    <definedName name="_a999999999" localSheetId="19">#REF!</definedName>
    <definedName name="_a999999999" localSheetId="20">#REF!</definedName>
    <definedName name="_a999999999" localSheetId="21">#REF!</definedName>
    <definedName name="_a999999999" localSheetId="22">#REF!</definedName>
    <definedName name="_a999999999" localSheetId="23">#REF!</definedName>
    <definedName name="_a999999999" localSheetId="24">#REF!</definedName>
    <definedName name="_a999999999">#REF!</definedName>
    <definedName name="_xlnm._FilterDatabase" localSheetId="18" hidden="1">'附表1-18'!$A$3:$F$3</definedName>
    <definedName name="_xlnm._FilterDatabase" localSheetId="26" hidden="1">基金支出明细表!$A$3:$C$5</definedName>
    <definedName name="_xlnm._FilterDatabase" localSheetId="31" hidden="1">一般预算支出明细表!$A$3:$E$7</definedName>
    <definedName name="_Order1" hidden="1">255</definedName>
    <definedName name="_Order2" hidden="1">255</definedName>
    <definedName name="Database" localSheetId="17"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localSheetId="7" hidden="1">#REF!</definedName>
    <definedName name="Database" localSheetId="26" hidden="1">#REF!</definedName>
    <definedName name="Database" hidden="1">#REF!</definedName>
    <definedName name="_xlnm.Print_Area" localSheetId="18">'附表1-18'!$A:$C</definedName>
    <definedName name="_xlnm.Print_Area" localSheetId="26">基金支出明细表!$A:$C</definedName>
    <definedName name="_xlnm.Print_Area" localSheetId="31">一般预算支出明细表!$A:$C</definedName>
    <definedName name="_xlnm.Print_Titles" localSheetId="17">'附表1-17'!$3:$3</definedName>
    <definedName name="_xlnm.Print_Titles" localSheetId="18">'附表1-18'!$3:$3</definedName>
    <definedName name="_xlnm.Print_Titles" localSheetId="4">'附表1-3'!$1:$3</definedName>
    <definedName name="_xlnm.Print_Titles" localSheetId="7">'附表1-7'!$3:$3</definedName>
    <definedName name="_xlnm.Print_Titles" localSheetId="26">基金支出明细表!$3:$3</definedName>
    <definedName name="_xlnm.Print_Titles" localSheetId="31">一般预算支出明细表!$1:$3</definedName>
    <definedName name="wrn.月报打印." localSheetId="2"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2">#REF!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7">#REF!</definedName>
    <definedName name="地区名称" localSheetId="26">#REF!</definedName>
    <definedName name="地区名称">#REF!</definedName>
    <definedName name="地区名称1" localSheetId="17">#REF!</definedName>
    <definedName name="地区名称1" localSheetId="18">#REF!</definedName>
    <definedName name="地区名称1" localSheetId="19">#REF!</definedName>
    <definedName name="地区名称1" localSheetId="20">#REF!</definedName>
    <definedName name="地区名称1" localSheetId="21">#REF!</definedName>
    <definedName name="地区名称1" localSheetId="22">#REF!</definedName>
    <definedName name="地区名称1" localSheetId="23">#REF!</definedName>
    <definedName name="地区名称1" localSheetId="24">#REF!</definedName>
    <definedName name="地区名称1">#REF!</definedName>
    <definedName name="地区名称10" localSheetId="19">#REF!</definedName>
    <definedName name="地区名称10" localSheetId="20">#REF!</definedName>
    <definedName name="地区名称10" localSheetId="21">#REF!</definedName>
    <definedName name="地区名称10" localSheetId="22">#REF!</definedName>
    <definedName name="地区名称10" localSheetId="23">#REF!</definedName>
    <definedName name="地区名称10" localSheetId="24">#REF!</definedName>
    <definedName name="地区名称10">#REF!</definedName>
    <definedName name="地区名称2" localSheetId="17">#REF!</definedName>
    <definedName name="地区名称2" localSheetId="18">#REF!</definedName>
    <definedName name="地区名称2" localSheetId="19">#REF!</definedName>
    <definedName name="地区名称2" localSheetId="20">#REF!</definedName>
    <definedName name="地区名称2" localSheetId="21">#REF!</definedName>
    <definedName name="地区名称2" localSheetId="22">#REF!</definedName>
    <definedName name="地区名称2" localSheetId="23">#REF!</definedName>
    <definedName name="地区名称2" localSheetId="24">#REF!</definedName>
    <definedName name="地区名称2">#REF!</definedName>
    <definedName name="地区名称3" localSheetId="18">#REF!</definedName>
    <definedName name="地区名称3" localSheetId="19">#REF!</definedName>
    <definedName name="地区名称3" localSheetId="20">#REF!</definedName>
    <definedName name="地区名称3" localSheetId="21">#REF!</definedName>
    <definedName name="地区名称3" localSheetId="22">#REF!</definedName>
    <definedName name="地区名称3" localSheetId="23">#REF!</definedName>
    <definedName name="地区名称3" localSheetId="24">#REF!</definedName>
    <definedName name="地区名称3">#REF!</definedName>
    <definedName name="地区名称32" localSheetId="19">#REF!</definedName>
    <definedName name="地区名称32" localSheetId="20">#REF!</definedName>
    <definedName name="地区名称32" localSheetId="21">#REF!</definedName>
    <definedName name="地区名称32" localSheetId="22">#REF!</definedName>
    <definedName name="地区名称32" localSheetId="23">#REF!</definedName>
    <definedName name="地区名称32" localSheetId="24">#REF!</definedName>
    <definedName name="地区名称32">#REF!</definedName>
    <definedName name="地区名称432" localSheetId="19">#REF!</definedName>
    <definedName name="地区名称432" localSheetId="20">#REF!</definedName>
    <definedName name="地区名称432" localSheetId="21">#REF!</definedName>
    <definedName name="地区名称432" localSheetId="22">#REF!</definedName>
    <definedName name="地区名称432" localSheetId="23">#REF!</definedName>
    <definedName name="地区名称432" localSheetId="24">#REF!</definedName>
    <definedName name="地区名称432">#REF!</definedName>
    <definedName name="地区名称444" localSheetId="19">#REF!</definedName>
    <definedName name="地区名称444" localSheetId="20">#REF!</definedName>
    <definedName name="地区名称444" localSheetId="21">#REF!</definedName>
    <definedName name="地区名称444" localSheetId="22">#REF!</definedName>
    <definedName name="地区名称444" localSheetId="23">#REF!</definedName>
    <definedName name="地区名称444" localSheetId="24">#REF!</definedName>
    <definedName name="地区名称444">#REF!</definedName>
    <definedName name="地区名称45234" localSheetId="19">#REF!</definedName>
    <definedName name="地区名称45234" localSheetId="20">#REF!</definedName>
    <definedName name="地区名称45234" localSheetId="21">#REF!</definedName>
    <definedName name="地区名称45234" localSheetId="22">#REF!</definedName>
    <definedName name="地区名称45234" localSheetId="23">#REF!</definedName>
    <definedName name="地区名称45234" localSheetId="24">#REF!</definedName>
    <definedName name="地区名称45234">#REF!</definedName>
    <definedName name="地区名称5" localSheetId="19">#REF!</definedName>
    <definedName name="地区名称5" localSheetId="20">#REF!</definedName>
    <definedName name="地区名称5" localSheetId="21">#REF!</definedName>
    <definedName name="地区名称5" localSheetId="22">#REF!</definedName>
    <definedName name="地区名称5" localSheetId="23">#REF!</definedName>
    <definedName name="地区名称5" localSheetId="24">#REF!</definedName>
    <definedName name="地区名称5">#REF!</definedName>
    <definedName name="地区名称55" localSheetId="19">#REF!</definedName>
    <definedName name="地区名称55" localSheetId="20">#REF!</definedName>
    <definedName name="地区名称55" localSheetId="21">#REF!</definedName>
    <definedName name="地区名称55" localSheetId="22">#REF!</definedName>
    <definedName name="地区名称55" localSheetId="23">#REF!</definedName>
    <definedName name="地区名称55" localSheetId="24">#REF!</definedName>
    <definedName name="地区名称55">#REF!</definedName>
    <definedName name="地区名称6" localSheetId="19">#REF!</definedName>
    <definedName name="地区名称6" localSheetId="20">#REF!</definedName>
    <definedName name="地区名称6" localSheetId="21">#REF!</definedName>
    <definedName name="地区名称6" localSheetId="22">#REF!</definedName>
    <definedName name="地区名称6" localSheetId="23">#REF!</definedName>
    <definedName name="地区名称6" localSheetId="24">#REF!</definedName>
    <definedName name="地区名称6">#REF!</definedName>
    <definedName name="地区名称7" localSheetId="19">#REF!</definedName>
    <definedName name="地区名称7" localSheetId="20">#REF!</definedName>
    <definedName name="地区名称7" localSheetId="21">#REF!</definedName>
    <definedName name="地区名称7" localSheetId="22">#REF!</definedName>
    <definedName name="地区名称7" localSheetId="23">#REF!</definedName>
    <definedName name="地区名称7" localSheetId="24">#REF!</definedName>
    <definedName name="地区名称7">#REF!</definedName>
    <definedName name="地区名称874" localSheetId="19">#REF!</definedName>
    <definedName name="地区名称874" localSheetId="20">#REF!</definedName>
    <definedName name="地区名称874" localSheetId="21">#REF!</definedName>
    <definedName name="地区名称874" localSheetId="22">#REF!</definedName>
    <definedName name="地区名称874" localSheetId="23">#REF!</definedName>
    <definedName name="地区名称874" localSheetId="24">#REF!</definedName>
    <definedName name="地区名称874">#REF!</definedName>
    <definedName name="地区名称9" localSheetId="19">#REF!</definedName>
    <definedName name="地区名称9" localSheetId="20">#REF!</definedName>
    <definedName name="地区名称9" localSheetId="21">#REF!</definedName>
    <definedName name="地区名称9" localSheetId="22">#REF!</definedName>
    <definedName name="地区名称9" localSheetId="23">#REF!</definedName>
    <definedName name="地区名称9" localSheetId="24">#REF!</definedName>
    <definedName name="地区名称9">#REF!</definedName>
    <definedName name="地区明确222" localSheetId="19">#REF!</definedName>
    <definedName name="地区明确222" localSheetId="20">#REF!</definedName>
    <definedName name="地区明确222" localSheetId="21">#REF!</definedName>
    <definedName name="地区明确222" localSheetId="22">#REF!</definedName>
    <definedName name="地区明确222" localSheetId="23">#REF!</definedName>
    <definedName name="地区明确222" localSheetId="24">#REF!</definedName>
    <definedName name="地区明确222">#REF!</definedName>
    <definedName name="基金" localSheetId="2"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2"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<sst xmlns="http://schemas.openxmlformats.org/spreadsheetml/2006/main" count="1668" uniqueCount="1233">
  <si>
    <t>芦台经济开发区2019年政府预算表</t>
  </si>
  <si>
    <t>目录</t>
  </si>
  <si>
    <t>附表1-1</t>
  </si>
  <si>
    <t>一般公共预算收入表</t>
  </si>
  <si>
    <t>附表1-2</t>
  </si>
  <si>
    <t>一般公共预算支出表</t>
  </si>
  <si>
    <t>附表1-3</t>
  </si>
  <si>
    <t>一般公共预算本级支出表</t>
  </si>
  <si>
    <t>附表1-4</t>
  </si>
  <si>
    <t>一般公共预算本级基本支出表</t>
  </si>
  <si>
    <t>附表1-5</t>
  </si>
  <si>
    <t>一般公共预算税收返还、一般性和专项转移支付分地区安排情况表</t>
  </si>
  <si>
    <t>附表1-6</t>
  </si>
  <si>
    <t>一般公共预算专项转移支付分项目安排情况表</t>
  </si>
  <si>
    <t>附表1-7</t>
  </si>
  <si>
    <t>政府性基金预算收入表</t>
  </si>
  <si>
    <t>附表1-8</t>
  </si>
  <si>
    <t>政府性基金预算支出表</t>
  </si>
  <si>
    <t>附表1-9</t>
  </si>
  <si>
    <t>政府性基金预算本级支出表</t>
  </si>
  <si>
    <t>附表1-10</t>
  </si>
  <si>
    <t>政府性基金预算专项转移支付分地区安排情况表</t>
  </si>
  <si>
    <t>附表1-11</t>
  </si>
  <si>
    <t>政府性基金预算专项转移支付分项目安排情况表</t>
  </si>
  <si>
    <t>附表1-12</t>
  </si>
  <si>
    <t>国有资本经营预算收入表</t>
  </si>
  <si>
    <t>附表1-13</t>
  </si>
  <si>
    <t>国有资本经营预算支出表</t>
  </si>
  <si>
    <t>附表1-14</t>
  </si>
  <si>
    <t>国有资本经营预算本级支出表</t>
  </si>
  <si>
    <t>附表1-15</t>
  </si>
  <si>
    <t>国有资本经营预算专项转移支付分地区安排情况表</t>
  </si>
  <si>
    <t>附表1-16</t>
  </si>
  <si>
    <t>国有资本经营预算专项转移支付分项目安排情况表</t>
  </si>
  <si>
    <t>附表1-17</t>
  </si>
  <si>
    <t>社会保险基金预算收入表</t>
  </si>
  <si>
    <t>附表1-18</t>
  </si>
  <si>
    <t>社会保险基金预算支出表</t>
  </si>
  <si>
    <t>附表1-19</t>
  </si>
  <si>
    <t>地方政府债务限额及余额预算情况表</t>
  </si>
  <si>
    <t>附表1-20</t>
  </si>
  <si>
    <t>地方政府一般债务限额及余额情况表</t>
  </si>
  <si>
    <t>附表1-21</t>
  </si>
  <si>
    <t>地方政府专项债务限额及余额情况表</t>
  </si>
  <si>
    <t>附表1-22</t>
  </si>
  <si>
    <t>地方政府债券发行及还本付息情况表</t>
  </si>
  <si>
    <t>附表1-23</t>
  </si>
  <si>
    <t>地方政府债务限额提前下达情况表</t>
  </si>
  <si>
    <t>附表1-24</t>
  </si>
  <si>
    <t>新增地方政府债券资金安排表</t>
  </si>
  <si>
    <t>附表1-25</t>
  </si>
  <si>
    <t>地方政府再融资债券分月发行安排表</t>
  </si>
  <si>
    <t xml:space="preserve">  2019年芦台开发区一般公共预算收入表</t>
  </si>
  <si>
    <t>单位：万元</t>
  </si>
  <si>
    <t>项目</t>
  </si>
  <si>
    <t>预算数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</si>
  <si>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</si>
  <si>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</si>
  <si>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</si>
  <si>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</si>
  <si>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</si>
  <si>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</si>
  <si>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</si>
  <si>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</si>
  <si>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</si>
  <si>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</si>
  <si>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</si>
  <si>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</si>
  <si>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</si>
  <si>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</si>
  <si>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</si>
  <si>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</si>
  <si>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</si>
  <si>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其中：教育费附加收入</t>
  </si>
  <si>
    <t xml:space="preserve">          残疾人就业保障金收入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</si>
  <si>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</si>
  <si>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</si>
  <si>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</si>
  <si>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</si>
  <si>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</si>
  <si>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</si>
  <si>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</si>
  <si>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合计</t>
  </si>
  <si>
    <t xml:space="preserve"> 2019年芦台开发区一般公共预算支出汇总表（支出功能分类）</t>
  </si>
  <si>
    <t>科目编码</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</si>
  <si>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</si>
  <si>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</si>
  <si>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</si>
  <si>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</si>
  <si>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</si>
  <si>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</si>
  <si>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</si>
  <si>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</si>
  <si>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</si>
  <si>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</si>
  <si>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</si>
  <si>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</si>
  <si>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</si>
  <si>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</si>
  <si>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</si>
  <si>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</si>
  <si>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</si>
  <si>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</si>
  <si>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</si>
  <si>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</si>
  <si>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</si>
  <si>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</si>
  <si>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</si>
  <si>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</si>
  <si>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</si>
  <si>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 xml:space="preserve">  2019年芦台开发区一般公共预算支出表（政府预算支出经济分类）</t>
  </si>
  <si>
    <t>科目名称</t>
  </si>
  <si>
    <t>501</t>
  </si>
  <si>
    <t>机关工资福利支出</t>
  </si>
  <si>
    <t>50101</t>
  </si>
  <si>
    <t xml:space="preserve"> 工资奖金津补贴</t>
  </si>
  <si>
    <t>50102</t>
  </si>
  <si>
    <t xml:space="preserve"> 社会保障缴费</t>
  </si>
  <si>
    <t>50103</t>
  </si>
  <si>
    <t xml:space="preserve"> 住房公积金 </t>
  </si>
  <si>
    <t>50199</t>
  </si>
  <si>
    <t xml:space="preserve"> 其他工资福利支出</t>
  </si>
  <si>
    <t>502</t>
  </si>
  <si>
    <t>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</si>
  <si>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</si>
  <si>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</si>
  <si>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</si>
  <si>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</si>
  <si>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</si>
  <si>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</si>
  <si>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</si>
  <si>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</si>
  <si>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</si>
  <si>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</si>
  <si>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</si>
  <si>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</si>
  <si>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</si>
  <si>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</si>
  <si>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</si>
  <si>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</si>
  <si>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</si>
  <si>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</si>
  <si>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</si>
  <si>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</si>
  <si>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</si>
  <si>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机关资本性支出（一）</t>
  </si>
  <si>
    <t>50301</t>
  </si>
  <si>
    <t xml:space="preserve"> 房屋建筑物购建</t>
  </si>
  <si>
    <t>50302</t>
  </si>
  <si>
    <t xml:space="preserve"> 基础设施建设</t>
  </si>
  <si>
    <t>50303</t>
  </si>
  <si>
    <t xml:space="preserve"> 公务用车购置</t>
  </si>
  <si>
    <t>50305</t>
  </si>
  <si>
    <t xml:space="preserve"> 土地征迁补偿和安置支出</t>
  </si>
  <si>
    <t>50306</t>
  </si>
  <si>
    <t xml:space="preserve"> 设备购置</t>
  </si>
  <si>
    <t>50307</t>
  </si>
  <si>
    <t xml:space="preserve"> 大型修缮</t>
  </si>
  <si>
    <t>50399</t>
  </si>
  <si>
    <t xml:space="preserve"> 其他资本性支出</t>
  </si>
  <si>
    <t>504</t>
  </si>
  <si>
    <t>机关资本性支出（二）</t>
  </si>
  <si>
    <t>50401</t>
  </si>
  <si>
    <t>50402</t>
  </si>
  <si>
    <t>50403</t>
  </si>
  <si>
    <t>50404</t>
  </si>
  <si>
    <t>50405</t>
  </si>
  <si>
    <t>50499</t>
  </si>
  <si>
    <t>505</t>
  </si>
  <si>
    <t>对事业单位经常性补助</t>
  </si>
  <si>
    <t>50501</t>
  </si>
  <si>
    <t xml:space="preserve"> 工资福利支出</t>
  </si>
  <si>
    <t>50502</t>
  </si>
  <si>
    <t xml:space="preserve"> 商品和服务支出</t>
  </si>
  <si>
    <t>50599</t>
  </si>
  <si>
    <t xml:space="preserve"> 其他对事业单位补助</t>
  </si>
  <si>
    <t>506</t>
  </si>
  <si>
    <t>对事业单位资本性补助</t>
  </si>
  <si>
    <t>50601</t>
  </si>
  <si>
    <t xml:space="preserve"> 资本性支出（一）</t>
  </si>
  <si>
    <t>50602</t>
  </si>
  <si>
    <t xml:space="preserve"> 资本性支出（二）</t>
  </si>
  <si>
    <t>507</t>
  </si>
  <si>
    <t>对企业补助</t>
  </si>
  <si>
    <t>50701</t>
  </si>
  <si>
    <t xml:space="preserve"> 费用补贴</t>
  </si>
  <si>
    <t>50702</t>
  </si>
  <si>
    <t xml:space="preserve"> 利息补贴</t>
  </si>
  <si>
    <t>50799</t>
  </si>
  <si>
    <t xml:space="preserve"> 其他对企业补助</t>
  </si>
  <si>
    <t>508</t>
  </si>
  <si>
    <t>对企业资本性支出</t>
  </si>
  <si>
    <t>50801</t>
  </si>
  <si>
    <t>对企业资本性支出（一）</t>
  </si>
  <si>
    <t>50802</t>
  </si>
  <si>
    <t>对企业资本性支出（二）</t>
  </si>
  <si>
    <t>509</t>
  </si>
  <si>
    <t>对个人和家庭的补助</t>
  </si>
  <si>
    <t>50901</t>
  </si>
  <si>
    <t xml:space="preserve"> 社会福利和救助</t>
  </si>
  <si>
    <t>50902</t>
  </si>
  <si>
    <t xml:space="preserve"> 助学金
</t>
  </si>
  <si>
    <t>50903</t>
  </si>
  <si>
    <t xml:space="preserve"> 个人农业生产补贴</t>
  </si>
  <si>
    <t>50905</t>
  </si>
  <si>
    <t xml:space="preserve"> 离退休费</t>
  </si>
  <si>
    <t>50999</t>
  </si>
  <si>
    <t xml:space="preserve"> 其他对个人和家庭补助</t>
  </si>
  <si>
    <t>510</t>
  </si>
  <si>
    <t>对社会保障基金补助</t>
  </si>
  <si>
    <t>51002</t>
  </si>
  <si>
    <t xml:space="preserve"> 对社会保险基金补助</t>
  </si>
  <si>
    <t>51003</t>
  </si>
  <si>
    <t xml:space="preserve"> 补充全国社会保障基金</t>
  </si>
  <si>
    <t>511</t>
  </si>
  <si>
    <t>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</si>
  <si>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</si>
  <si>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</si>
  <si>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</si>
  <si>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</si>
  <si>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</si>
  <si>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</si>
  <si>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</si>
  <si>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</si>
  <si>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512</t>
  </si>
  <si>
    <t>51201</t>
  </si>
  <si>
    <t xml:space="preserve"> 国内债务还本</t>
  </si>
  <si>
    <t>51202</t>
  </si>
  <si>
    <t xml:space="preserve"> 国外债务还本</t>
  </si>
  <si>
    <t>513</t>
  </si>
  <si>
    <t>转移性支出</t>
  </si>
  <si>
    <t>51301</t>
  </si>
  <si>
    <t xml:space="preserve"> 上下级政府间转移性支出</t>
  </si>
  <si>
    <t>51302</t>
  </si>
  <si>
    <t xml:space="preserve"> 援助其他地区支出</t>
  </si>
  <si>
    <t>51303</t>
  </si>
  <si>
    <t xml:space="preserve"> 债务转贷</t>
  </si>
  <si>
    <t>51304</t>
  </si>
  <si>
    <t xml:space="preserve"> 调出资金</t>
  </si>
  <si>
    <t>514</t>
  </si>
  <si>
    <t>预备费及预留</t>
  </si>
  <si>
    <t>51401</t>
  </si>
  <si>
    <t xml:space="preserve"> 预备费</t>
  </si>
  <si>
    <t>51402</t>
  </si>
  <si>
    <t xml:space="preserve"> 预留</t>
  </si>
  <si>
    <t>599</t>
  </si>
  <si>
    <t>59906</t>
  </si>
  <si>
    <t xml:space="preserve"> 赠与</t>
  </si>
  <si>
    <t>59907</t>
  </si>
  <si>
    <t xml:space="preserve"> 国家赔偿费用支出</t>
  </si>
  <si>
    <t>59908</t>
  </si>
  <si>
    <t xml:space="preserve"> 对民间非营利组织和群众性自治组织补贴</t>
  </si>
  <si>
    <t>59999</t>
  </si>
  <si>
    <t xml:space="preserve"> 其他支出</t>
  </si>
  <si>
    <r>
      <rPr>
        <b/>
        <sz val="11"/>
        <rFont val="宋体"/>
        <charset val="134"/>
      </rPr>
      <t xml:space="preserve">合 </t>
    </r>
    <r>
      <rPr>
        <b/>
        <sz val="11"/>
        <rFont val="宋体"/>
        <charset val="134"/>
      </rPr>
      <t xml:space="preserve"> </t>
    </r>
    <r>
      <rPr>
        <b/>
        <sz val="11"/>
        <rFont val="宋体"/>
        <charset val="134"/>
      </rPr>
      <t>计</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</si>
  <si>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</si>
  <si>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</si>
  <si>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</si>
  <si>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</si>
  <si>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</si>
  <si>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</si>
  <si>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</si>
  <si>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</si>
  <si>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</si>
  <si>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上级资金</t>
  </si>
  <si>
    <t>市级资金</t>
  </si>
  <si>
    <t>芦台</t>
  </si>
  <si>
    <r>
      <rPr>
        <b/>
        <sz val="11"/>
        <rFont val="方正仿宋_GBK"/>
        <charset val="134"/>
      </rPr>
      <t>合计</t>
    </r>
  </si>
  <si>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</si>
  <si>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</si>
  <si>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</si>
  <si>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</si>
  <si>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</si>
  <si>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</si>
  <si>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t>上级一般公共预算专项转移支付分项目安排情况表</t>
  </si>
  <si>
    <t>序号</t>
  </si>
  <si>
    <t>项目名称</t>
  </si>
  <si>
    <t>上级提前下达资金</t>
  </si>
  <si>
    <t>（一）</t>
  </si>
  <si>
    <t>（二）</t>
  </si>
  <si>
    <t>（三）</t>
  </si>
  <si>
    <t>其他公安支出</t>
  </si>
  <si>
    <t>其他检察支出</t>
  </si>
  <si>
    <t>其他法院支出</t>
  </si>
  <si>
    <t>其他司法支出</t>
  </si>
  <si>
    <t>全省法院建设补助经费</t>
  </si>
  <si>
    <t>社区矫正经费转移支付</t>
  </si>
  <si>
    <t>（四）</t>
  </si>
  <si>
    <t>其他普通教育支出</t>
  </si>
  <si>
    <t>（五）</t>
  </si>
  <si>
    <t>科技支出</t>
  </si>
  <si>
    <t>应用技术研究与开发</t>
  </si>
  <si>
    <t>（六）</t>
  </si>
  <si>
    <t>文化体育与传媒支出</t>
  </si>
  <si>
    <t>公共文化服务体系建设专项资金</t>
  </si>
  <si>
    <t>（七）</t>
  </si>
  <si>
    <t>财政对城乡居民基本养老保险基金的补助</t>
  </si>
  <si>
    <t>就业补助资金</t>
  </si>
  <si>
    <t>优抚对象补助资金</t>
  </si>
  <si>
    <t>建国前老党员生活补贴补助资金</t>
  </si>
  <si>
    <t>退役安置补助经费</t>
  </si>
  <si>
    <t>养老服务体系建设经费</t>
  </si>
  <si>
    <t>困难群众基本生活救助补助资金</t>
  </si>
  <si>
    <t>其他社会保障转移支付</t>
  </si>
  <si>
    <t>（八）</t>
  </si>
  <si>
    <t>财政对城乡居民基本医疗保险基金的补助</t>
  </si>
  <si>
    <t>基本药物制度补助资金</t>
  </si>
  <si>
    <t>公共卫生服务补助资金</t>
  </si>
  <si>
    <t>计划生育转移支付资金</t>
  </si>
  <si>
    <t>食品药品监管补助经费</t>
  </si>
  <si>
    <t>医疗救助补助</t>
  </si>
  <si>
    <t>优抚对象医疗保障经费</t>
  </si>
  <si>
    <t>（九）</t>
  </si>
  <si>
    <t>大气污染防治资金</t>
  </si>
  <si>
    <t>（十）</t>
  </si>
  <si>
    <t>农业产业发展专项资金</t>
  </si>
  <si>
    <t>农业生产支持补贴</t>
  </si>
  <si>
    <t>农业组织化与产业化经营</t>
  </si>
  <si>
    <t>财政扶贫专项资金</t>
  </si>
  <si>
    <t>普惠金融发展支出</t>
  </si>
  <si>
    <t>其他农村综合改革支出</t>
  </si>
  <si>
    <t>对高校毕业生到基层任职补助</t>
  </si>
  <si>
    <t>村级组织运转补助</t>
  </si>
  <si>
    <t>（十一）</t>
  </si>
  <si>
    <t>（十二）</t>
  </si>
  <si>
    <t>（十三）</t>
  </si>
  <si>
    <t>（十四）</t>
  </si>
  <si>
    <t>保障性安居工程专项补助资金</t>
  </si>
  <si>
    <t>农村危房改造补助</t>
  </si>
  <si>
    <t>（十五）</t>
  </si>
  <si>
    <t>国土海洋气象等支出</t>
  </si>
  <si>
    <t>土地整治工作专项资金</t>
  </si>
  <si>
    <t>基本农田建设专项资金</t>
  </si>
  <si>
    <t>（十六）</t>
  </si>
  <si>
    <t>（十七）</t>
  </si>
  <si>
    <t>年初预留</t>
  </si>
  <si>
    <t xml:space="preserve">  2019年芦台经济开发区政府性基金预算收入表</t>
  </si>
  <si>
    <r>
      <rPr>
        <sz val="11"/>
        <rFont val="方正仿宋_GBK"/>
        <charset val="134"/>
      </rPr>
      <t>单位：万元</t>
    </r>
  </si>
  <si>
    <r>
      <rPr>
        <b/>
        <sz val="11"/>
        <rFont val="方正书宋_GBK"/>
        <charset val="134"/>
      </rPr>
      <t>预算数</t>
    </r>
  </si>
  <si>
    <t>1、散装水泥专项资金收入</t>
  </si>
  <si>
    <t>2、新型墙体材料专项基金收入</t>
  </si>
  <si>
    <t>3、城市公用事业附加收入</t>
  </si>
  <si>
    <t>4、城市基础设施配套费收入</t>
  </si>
  <si>
    <t>5、国有土地使用权出让收入</t>
  </si>
  <si>
    <t>6、农业土地开发资金收入</t>
  </si>
  <si>
    <t>7、国有土地收益基金收入</t>
  </si>
  <si>
    <t>8、港口建设费收入</t>
  </si>
  <si>
    <t>9、车辆通行费</t>
  </si>
  <si>
    <t>10、水土保持补偿费</t>
  </si>
  <si>
    <t>11、污水处理费收入</t>
  </si>
  <si>
    <t>12、彩票公益金收入</t>
  </si>
  <si>
    <t>13、上级提前下达转移支付</t>
  </si>
  <si>
    <t xml:space="preserve"> 2019年芦台经济开发区政府性基金预算支出表</t>
  </si>
  <si>
    <t>1、科学技术支出</t>
  </si>
  <si>
    <t>2、文化体育与传媒支出</t>
  </si>
  <si>
    <t>3、社会保障和就业支出</t>
  </si>
  <si>
    <t>4、节能环保支出</t>
  </si>
  <si>
    <t>5、城乡社区支出</t>
  </si>
  <si>
    <t>6、农林水支出</t>
  </si>
  <si>
    <t>7、交通运输支出</t>
  </si>
  <si>
    <t>8、资源勘探信息等支出</t>
  </si>
  <si>
    <t>9、商业服务业等支出</t>
  </si>
  <si>
    <t>10、金融支出</t>
  </si>
  <si>
    <t>11、其他支出</t>
  </si>
  <si>
    <t>12、债务还本支出</t>
  </si>
  <si>
    <t>13、债务付息支出</t>
  </si>
  <si>
    <t>14、调出资金</t>
  </si>
  <si>
    <t xml:space="preserve">  2019年芦台开发区政府性基金预算支出明细表</t>
  </si>
  <si>
    <t>212</t>
  </si>
  <si>
    <t>21208</t>
  </si>
  <si>
    <t>国有土地使用权出让收入及对应专项债务收入安排的支出</t>
  </si>
  <si>
    <t>2120801</t>
  </si>
  <si>
    <t>征地和拆迁补偿支出</t>
  </si>
  <si>
    <t>2120802</t>
  </si>
  <si>
    <t xml:space="preserve">      土地开发支出</t>
  </si>
  <si>
    <t>2120803</t>
  </si>
  <si>
    <t>城市建设支出</t>
  </si>
  <si>
    <t>2120804</t>
  </si>
  <si>
    <t>农村基础设施建设支出</t>
  </si>
  <si>
    <t>2120805</t>
  </si>
  <si>
    <t>补助被征地农民支出</t>
  </si>
  <si>
    <t>2120806</t>
  </si>
  <si>
    <t>土地出让业务支出</t>
  </si>
  <si>
    <t>2120899</t>
  </si>
  <si>
    <t>其他国有土地收益基金及对应专项债务收入安排的支出</t>
  </si>
  <si>
    <t>21210</t>
  </si>
  <si>
    <t xml:space="preserve">    国有土地收益基金及对应专项债务收入安排的支出</t>
  </si>
  <si>
    <t>2121002</t>
  </si>
  <si>
    <t>21211</t>
  </si>
  <si>
    <t>农业土地开发资金及对应专项债务收入安排的支出</t>
  </si>
  <si>
    <t>21217</t>
  </si>
  <si>
    <t xml:space="preserve">    城市基础设施配套费安排的支出</t>
  </si>
  <si>
    <t>2121799</t>
  </si>
  <si>
    <t xml:space="preserve">      其他城市基础设施配套费安排的支出</t>
  </si>
  <si>
    <t>21218</t>
  </si>
  <si>
    <t xml:space="preserve">    污水处理费收入安排的支出</t>
  </si>
  <si>
    <t>2121899</t>
  </si>
  <si>
    <t xml:space="preserve">      其他污水处理费安排的支出</t>
  </si>
  <si>
    <t>215</t>
  </si>
  <si>
    <t>21560</t>
  </si>
  <si>
    <t>散装水泥专项资金及对应专项债务收入安排的支出</t>
  </si>
  <si>
    <t>2156004</t>
  </si>
  <si>
    <t>技术研发与推广</t>
  </si>
  <si>
    <t>229</t>
  </si>
  <si>
    <t>230</t>
  </si>
  <si>
    <t>23008</t>
  </si>
  <si>
    <t>调出资金</t>
  </si>
  <si>
    <t>2300802</t>
  </si>
  <si>
    <t>政府性基金预算调出资金</t>
  </si>
  <si>
    <t>231</t>
  </si>
  <si>
    <t>23104</t>
  </si>
  <si>
    <t>地方政府债务专项债务还本支出</t>
  </si>
  <si>
    <t>2310411</t>
  </si>
  <si>
    <t>国有土地使用权出让金债务还本支出</t>
  </si>
  <si>
    <t>23204</t>
  </si>
  <si>
    <t>地方政府债务专项债务付息支出</t>
  </si>
  <si>
    <t>2320499</t>
  </si>
  <si>
    <t>其他地方政府债务专项债务付息支出</t>
  </si>
  <si>
    <t/>
  </si>
  <si>
    <t>本级资金</t>
  </si>
  <si>
    <t>项 目 名 称</t>
  </si>
  <si>
    <t>提前下       达数</t>
  </si>
  <si>
    <t>一</t>
  </si>
  <si>
    <t>二</t>
  </si>
  <si>
    <t>大中型水库移民后期扶持基金</t>
  </si>
  <si>
    <t>三</t>
  </si>
  <si>
    <t>用于社会福利的彩票公益金支持</t>
  </si>
  <si>
    <t>一、利润收入</t>
  </si>
  <si>
    <t>二、股利、股息收入</t>
  </si>
  <si>
    <t>……</t>
  </si>
  <si>
    <t>无数据，空表列式</t>
  </si>
  <si>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</si>
  <si>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</si>
  <si>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</si>
  <si>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</si>
  <si>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</si>
  <si>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r>
      <rPr>
        <sz val="11"/>
        <rFont val="方正仿宋_GBK"/>
        <charset val="134"/>
      </rPr>
      <t>一般公共服务支出类合计</t>
    </r>
  </si>
  <si>
    <t>2010199</t>
  </si>
  <si>
    <r>
      <rPr>
        <sz val="11"/>
        <rFont val="Times New Roman"/>
        <charset val="134"/>
      </rPr>
      <t xml:space="preserve">  </t>
    </r>
    <r>
      <rPr>
        <sz val="11"/>
        <rFont val="方正仿宋_GBK"/>
        <charset val="134"/>
      </rPr>
      <t>其他人大事务支出项合计</t>
    </r>
  </si>
  <si>
    <t>二、对下转移支付</t>
  </si>
  <si>
    <r>
      <rPr>
        <b/>
        <sz val="11"/>
        <rFont val="方正书宋_GBK"/>
        <charset val="134"/>
      </rPr>
      <t>科目编码</t>
    </r>
  </si>
  <si>
    <r>
      <rPr>
        <b/>
        <sz val="11"/>
        <rFont val="方正书宋_GBK"/>
        <charset val="134"/>
      </rPr>
      <t>科目名称</t>
    </r>
  </si>
  <si>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</si>
  <si>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</si>
  <si>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</si>
  <si>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</si>
  <si>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</si>
  <si>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r>
      <rPr>
        <sz val="9"/>
        <rFont val="方正仿宋_GBK"/>
        <charset val="134"/>
      </rPr>
      <t>一般公共服务支出类合计</t>
    </r>
  </si>
  <si>
    <t>22301</t>
  </si>
  <si>
    <t>解决历史遗留问题及改革成本支出</t>
  </si>
  <si>
    <t>20101</t>
  </si>
  <si>
    <r>
      <rPr>
        <sz val="9"/>
        <rFont val="Times New Roman"/>
        <charset val="134"/>
      </rPr>
      <t xml:space="preserve"> </t>
    </r>
    <r>
      <rPr>
        <sz val="9"/>
        <rFont val="方正仿宋_GBK"/>
        <charset val="134"/>
      </rPr>
      <t>人大事务款合计</t>
    </r>
  </si>
  <si>
    <t>2230101</t>
  </si>
  <si>
    <r>
      <rPr>
        <sz val="11"/>
        <rFont val="方正仿宋_GBK"/>
        <charset val="134"/>
      </rPr>
      <t>厂办大集体改革支出</t>
    </r>
  </si>
  <si>
    <t>2010101</t>
  </si>
  <si>
    <r>
      <rPr>
        <sz val="9"/>
        <rFont val="Times New Roman"/>
        <charset val="134"/>
      </rPr>
      <t xml:space="preserve">  </t>
    </r>
    <r>
      <rPr>
        <sz val="9"/>
        <rFont val="方正仿宋_GBK"/>
        <charset val="134"/>
      </rPr>
      <t>行政运行项合计</t>
    </r>
  </si>
  <si>
    <r>
      <rPr>
        <sz val="9"/>
        <rFont val="Times New Roman"/>
        <charset val="134"/>
      </rPr>
      <t xml:space="preserve">  </t>
    </r>
    <r>
      <rPr>
        <sz val="9"/>
        <rFont val="方正仿宋_GBK"/>
        <charset val="134"/>
      </rPr>
      <t>其他人大事务支出项合计</t>
    </r>
  </si>
  <si>
    <t>22302</t>
  </si>
  <si>
    <r>
      <rPr>
        <b/>
        <sz val="11"/>
        <rFont val="方正仿宋_GBK"/>
        <charset val="134"/>
      </rPr>
      <t>国有企业资本金注入</t>
    </r>
  </si>
  <si>
    <t>2230201</t>
  </si>
  <si>
    <r>
      <rPr>
        <sz val="11"/>
        <rFont val="方正仿宋_GBK"/>
        <charset val="134"/>
      </rPr>
      <t>国有经济结构调整支出</t>
    </r>
  </si>
  <si>
    <t>注：2019年无国有资本经营预算专项转移支付，列空表。</t>
  </si>
  <si>
    <t xml:space="preserve">  2019年芦台开发区社会保险基金预算收入表</t>
  </si>
  <si>
    <t>社会保险基金收入</t>
  </si>
  <si>
    <t>企业职工基本养老保险基金收入</t>
  </si>
  <si>
    <t xml:space="preserve">    企业职工基本养老保险费收入</t>
  </si>
  <si>
    <r>
      <rPr>
        <sz val="11"/>
        <color indexed="8"/>
        <rFont val="宋体"/>
        <charset val="134"/>
      </rPr>
      <t xml:space="preserve">    企业职工基本养老保险基金财政补助收入</t>
    </r>
    <r>
      <rPr>
        <sz val="11"/>
        <color indexed="8"/>
        <rFont val="宋体"/>
        <charset val="134"/>
      </rPr>
      <t>(上级补助收入)</t>
    </r>
  </si>
  <si>
    <t xml:space="preserve">    企业职工基本养老保险基金利息收入</t>
  </si>
  <si>
    <t xml:space="preserve">    其他企业职工基本养老保险基金收入</t>
  </si>
  <si>
    <t>职工基本医疗保险基金收入</t>
  </si>
  <si>
    <r>
      <rPr>
        <sz val="11"/>
        <color indexed="8"/>
        <rFont val="宋体"/>
        <charset val="134"/>
      </rPr>
      <t xml:space="preserve"> </t>
    </r>
    <r>
      <rPr>
        <sz val="11"/>
        <color indexed="8"/>
        <rFont val="宋体"/>
        <charset val="134"/>
      </rPr>
      <t xml:space="preserve">   </t>
    </r>
    <r>
      <rPr>
        <sz val="11"/>
        <color indexed="8"/>
        <rFont val="宋体"/>
        <charset val="134"/>
      </rPr>
      <t>职工基本医疗保险费收入</t>
    </r>
  </si>
  <si>
    <r>
      <rPr>
        <sz val="11"/>
        <color indexed="8"/>
        <rFont val="宋体"/>
        <charset val="134"/>
      </rPr>
      <t xml:space="preserve"> </t>
    </r>
    <r>
      <rPr>
        <sz val="11"/>
        <color indexed="8"/>
        <rFont val="宋体"/>
        <charset val="134"/>
      </rPr>
      <t xml:space="preserve">   </t>
    </r>
    <r>
      <rPr>
        <sz val="11"/>
        <color indexed="8"/>
        <rFont val="宋体"/>
        <charset val="134"/>
      </rPr>
      <t>职工基本医疗保险基金财政补贴收入</t>
    </r>
  </si>
  <si>
    <r>
      <rPr>
        <sz val="11"/>
        <color indexed="8"/>
        <rFont val="宋体"/>
        <charset val="134"/>
      </rPr>
      <t xml:space="preserve"> </t>
    </r>
    <r>
      <rPr>
        <sz val="11"/>
        <color indexed="8"/>
        <rFont val="宋体"/>
        <charset val="134"/>
      </rPr>
      <t xml:space="preserve">   </t>
    </r>
    <r>
      <rPr>
        <sz val="11"/>
        <color indexed="8"/>
        <rFont val="宋体"/>
        <charset val="134"/>
      </rPr>
      <t>职工基本医疗保险基金利息收入</t>
    </r>
  </si>
  <si>
    <r>
      <rPr>
        <sz val="11"/>
        <color indexed="8"/>
        <rFont val="宋体"/>
        <charset val="134"/>
      </rPr>
      <t xml:space="preserve"> </t>
    </r>
    <r>
      <rPr>
        <sz val="11"/>
        <color indexed="8"/>
        <rFont val="宋体"/>
        <charset val="134"/>
      </rPr>
      <t xml:space="preserve">   </t>
    </r>
    <r>
      <rPr>
        <sz val="11"/>
        <color indexed="8"/>
        <rFont val="宋体"/>
        <charset val="134"/>
      </rPr>
      <t>其他职工基本医疗保险基金收入</t>
    </r>
  </si>
  <si>
    <t>生育保险基金收入</t>
  </si>
  <si>
    <r>
      <rPr>
        <sz val="11"/>
        <color indexed="8"/>
        <rFont val="宋体"/>
        <charset val="134"/>
      </rPr>
      <t xml:space="preserve"> </t>
    </r>
    <r>
      <rPr>
        <sz val="11"/>
        <color indexed="8"/>
        <rFont val="宋体"/>
        <charset val="134"/>
      </rPr>
      <t xml:space="preserve">  </t>
    </r>
    <r>
      <rPr>
        <sz val="11"/>
        <color indexed="8"/>
        <rFont val="宋体"/>
        <charset val="134"/>
      </rPr>
      <t>生育保险费收入</t>
    </r>
  </si>
  <si>
    <r>
      <rPr>
        <sz val="11"/>
        <color indexed="8"/>
        <rFont val="宋体"/>
        <charset val="134"/>
      </rPr>
      <t xml:space="preserve"> </t>
    </r>
    <r>
      <rPr>
        <sz val="11"/>
        <color indexed="8"/>
        <rFont val="宋体"/>
        <charset val="134"/>
      </rPr>
      <t xml:space="preserve">  </t>
    </r>
    <r>
      <rPr>
        <sz val="11"/>
        <color indexed="8"/>
        <rFont val="宋体"/>
        <charset val="134"/>
      </rPr>
      <t>生育保险基金财政补贴收入</t>
    </r>
  </si>
  <si>
    <r>
      <rPr>
        <sz val="11"/>
        <color indexed="8"/>
        <rFont val="宋体"/>
        <charset val="134"/>
      </rPr>
      <t xml:space="preserve"> </t>
    </r>
    <r>
      <rPr>
        <sz val="11"/>
        <color indexed="8"/>
        <rFont val="宋体"/>
        <charset val="134"/>
      </rPr>
      <t xml:space="preserve">  </t>
    </r>
    <r>
      <rPr>
        <sz val="11"/>
        <color indexed="8"/>
        <rFont val="宋体"/>
        <charset val="134"/>
      </rPr>
      <t>生育保险费基金利息收入</t>
    </r>
  </si>
  <si>
    <r>
      <rPr>
        <sz val="11"/>
        <color indexed="8"/>
        <rFont val="宋体"/>
        <charset val="134"/>
      </rPr>
      <t xml:space="preserve"> </t>
    </r>
    <r>
      <rPr>
        <sz val="11"/>
        <color indexed="8"/>
        <rFont val="宋体"/>
        <charset val="134"/>
      </rPr>
      <t xml:space="preserve">  </t>
    </r>
    <r>
      <rPr>
        <sz val="11"/>
        <color indexed="8"/>
        <rFont val="宋体"/>
        <charset val="134"/>
      </rPr>
      <t>其他生育保险费收入</t>
    </r>
  </si>
  <si>
    <t>城乡居民基本养老保险基金收入</t>
  </si>
  <si>
    <t xml:space="preserve">    城乡居民基本养老保险基金缴费收入</t>
  </si>
  <si>
    <t xml:space="preserve">    城乡居民基本养老保险基金财政补助收入</t>
  </si>
  <si>
    <t xml:space="preserve">    城乡居民基本养老保险基金利息收入</t>
  </si>
  <si>
    <t>机关事业单位基本养老保险基金收入</t>
  </si>
  <si>
    <t xml:space="preserve">   机关事业单位基本养老保险基金缴费收入</t>
  </si>
  <si>
    <r>
      <rPr>
        <sz val="11"/>
        <color indexed="8"/>
        <rFont val="宋体"/>
        <charset val="134"/>
      </rPr>
      <t xml:space="preserve">   机关事业单位基本养老保险基金财政补助收入</t>
    </r>
    <r>
      <rPr>
        <sz val="11"/>
        <color indexed="8"/>
        <rFont val="宋体"/>
        <charset val="134"/>
      </rPr>
      <t>(含上级补助收入)</t>
    </r>
  </si>
  <si>
    <t xml:space="preserve">   机关事业单位基本养老保险基金利息收入</t>
  </si>
  <si>
    <t>城乡居民基本医疗保险基金收入</t>
  </si>
  <si>
    <r>
      <rPr>
        <sz val="11"/>
        <color indexed="8"/>
        <rFont val="宋体"/>
        <charset val="134"/>
      </rPr>
      <t xml:space="preserve"> </t>
    </r>
    <r>
      <rPr>
        <sz val="11"/>
        <color indexed="8"/>
        <rFont val="宋体"/>
        <charset val="134"/>
      </rPr>
      <t xml:space="preserve">  </t>
    </r>
    <r>
      <rPr>
        <sz val="11"/>
        <color indexed="8"/>
        <rFont val="宋体"/>
        <charset val="134"/>
      </rPr>
      <t>城乡居民基本养老保险基金缴费收入</t>
    </r>
  </si>
  <si>
    <t xml:space="preserve">   城乡居民基本养老保险基金财政补助收入</t>
  </si>
  <si>
    <r>
      <rPr>
        <sz val="11"/>
        <color indexed="8"/>
        <rFont val="宋体"/>
        <charset val="134"/>
      </rPr>
      <t xml:space="preserve"> </t>
    </r>
    <r>
      <rPr>
        <sz val="11"/>
        <color indexed="8"/>
        <rFont val="宋体"/>
        <charset val="134"/>
      </rPr>
      <t xml:space="preserve">  </t>
    </r>
    <r>
      <rPr>
        <sz val="11"/>
        <color indexed="8"/>
        <rFont val="宋体"/>
        <charset val="134"/>
      </rPr>
      <t>城乡居民基本养老保险基金利息收入</t>
    </r>
  </si>
  <si>
    <t>转移性收入</t>
  </si>
  <si>
    <t xml:space="preserve">  上年结余收入</t>
  </si>
  <si>
    <t xml:space="preserve">    社会保险基金预算上年结余收入</t>
  </si>
  <si>
    <t xml:space="preserve"> 2019年芦台开发区社会保险基金预算支出表</t>
  </si>
  <si>
    <t>项　目</t>
  </si>
  <si>
    <t>支出预算</t>
  </si>
  <si>
    <t>209</t>
  </si>
  <si>
    <t>社会保险基金支出</t>
  </si>
  <si>
    <t>20901</t>
  </si>
  <si>
    <t xml:space="preserve">  企业职工基本养老保险基金支出</t>
  </si>
  <si>
    <t>2090101</t>
  </si>
  <si>
    <t>　　基本养老金</t>
  </si>
  <si>
    <t>2090102</t>
  </si>
  <si>
    <t xml:space="preserve">    医疗补助金</t>
  </si>
  <si>
    <t>2090103</t>
  </si>
  <si>
    <t xml:space="preserve">    丧葬抚恤补助</t>
  </si>
  <si>
    <t>2090199</t>
  </si>
  <si>
    <t xml:space="preserve">    其他企业职工基本养老保险基金支出</t>
  </si>
  <si>
    <t>20902</t>
  </si>
  <si>
    <t xml:space="preserve">  失业保险基金支出</t>
  </si>
  <si>
    <t>2090201</t>
  </si>
  <si>
    <t>　　 失业保险金</t>
  </si>
  <si>
    <t>2090202</t>
  </si>
  <si>
    <t xml:space="preserve">     医疗保险费</t>
  </si>
  <si>
    <t>2090203</t>
  </si>
  <si>
    <t xml:space="preserve">     丧葬抚恤补助</t>
  </si>
  <si>
    <t>2090204</t>
  </si>
  <si>
    <t xml:space="preserve">     职业培训和职业介绍补贴</t>
  </si>
  <si>
    <t>2090205</t>
  </si>
  <si>
    <t xml:space="preserve">     技能提升补贴支出</t>
  </si>
  <si>
    <t>2090299</t>
  </si>
  <si>
    <t xml:space="preserve">     其他事业保险基金支出</t>
  </si>
  <si>
    <t>20903</t>
  </si>
  <si>
    <t xml:space="preserve">  职工基本医疗保险基金支出</t>
  </si>
  <si>
    <t>2090301</t>
  </si>
  <si>
    <t>　　职工基本医疗保险统筹基金</t>
  </si>
  <si>
    <t>2090302</t>
  </si>
  <si>
    <r>
      <rPr>
        <sz val="11"/>
        <color indexed="8"/>
        <rFont val="宋体"/>
        <charset val="134"/>
      </rPr>
      <t xml:space="preserve">   </t>
    </r>
    <r>
      <rPr>
        <sz val="11"/>
        <color indexed="8"/>
        <rFont val="宋体"/>
        <charset val="134"/>
      </rPr>
      <t xml:space="preserve"> </t>
    </r>
    <r>
      <rPr>
        <sz val="11"/>
        <color indexed="8"/>
        <rFont val="宋体"/>
        <charset val="134"/>
      </rPr>
      <t>职工基本医疗保险个人账户基金</t>
    </r>
  </si>
  <si>
    <t>2090399</t>
  </si>
  <si>
    <t xml:space="preserve">    其他职工基本医疗保险基金支出</t>
  </si>
  <si>
    <t>20904</t>
  </si>
  <si>
    <t xml:space="preserve">  工伤保险基金支出</t>
  </si>
  <si>
    <t>2090401</t>
  </si>
  <si>
    <t xml:space="preserve">    工伤保险待遇</t>
  </si>
  <si>
    <t>2090402</t>
  </si>
  <si>
    <t xml:space="preserve">    劳动能力鉴定支出</t>
  </si>
  <si>
    <t>2090403</t>
  </si>
  <si>
    <t xml:space="preserve">    工伤预防费用支出</t>
  </si>
  <si>
    <t>2090499</t>
  </si>
  <si>
    <t xml:space="preserve">    其他工伤保险基金支出</t>
  </si>
  <si>
    <t>20905</t>
  </si>
  <si>
    <t xml:space="preserve">  生育保险基金支出</t>
  </si>
  <si>
    <t>2090501</t>
  </si>
  <si>
    <t xml:space="preserve">    生育医疗费用支出</t>
  </si>
  <si>
    <t>2090502</t>
  </si>
  <si>
    <t xml:space="preserve">    生育津贴支出</t>
  </si>
  <si>
    <t>2090599</t>
  </si>
  <si>
    <t xml:space="preserve">    其他生育保险基金支出</t>
  </si>
  <si>
    <t>20910</t>
  </si>
  <si>
    <t xml:space="preserve">  城乡居民基本养老保险基金支出</t>
  </si>
  <si>
    <t>2091001</t>
  </si>
  <si>
    <t xml:space="preserve">    基础养老金支出</t>
  </si>
  <si>
    <t>2091002</t>
  </si>
  <si>
    <t xml:space="preserve">    个人账户养老金支出</t>
  </si>
  <si>
    <t>2091003</t>
  </si>
  <si>
    <t xml:space="preserve">    丧葬抚恤补助支出</t>
  </si>
  <si>
    <t>2091099</t>
  </si>
  <si>
    <t xml:space="preserve">    其他城乡居民基本养老保险基金支出</t>
  </si>
  <si>
    <t>20911</t>
  </si>
  <si>
    <t xml:space="preserve">  机关事业基本养老保险基金支出</t>
  </si>
  <si>
    <t>2091101</t>
  </si>
  <si>
    <t xml:space="preserve">    基本养老金支出</t>
  </si>
  <si>
    <t>2091199</t>
  </si>
  <si>
    <t xml:space="preserve">    其他机关事业单位基本养老保险基金支出</t>
  </si>
  <si>
    <t>20912</t>
  </si>
  <si>
    <t xml:space="preserve">  城乡居民基本医疗保险基金支出</t>
  </si>
  <si>
    <t>2091201</t>
  </si>
  <si>
    <t xml:space="preserve">    城乡居民基本医疗保险基金医疗待遇支出</t>
  </si>
  <si>
    <t>2091202</t>
  </si>
  <si>
    <t xml:space="preserve">    大病医疗保险支出</t>
  </si>
  <si>
    <t>2091299</t>
  </si>
  <si>
    <t xml:space="preserve">    其他城乡居民基本医疗保险基金支出</t>
  </si>
  <si>
    <t>20999</t>
  </si>
  <si>
    <t xml:space="preserve">  其他社会保险基金支出</t>
  </si>
  <si>
    <t>23009</t>
  </si>
  <si>
    <t xml:space="preserve">  年终结余</t>
  </si>
  <si>
    <r>
      <rPr>
        <sz val="11"/>
        <color indexed="8"/>
        <rFont val="宋体"/>
        <charset val="134"/>
      </rPr>
      <t>5</t>
    </r>
    <r>
      <rPr>
        <sz val="11"/>
        <color indexed="8"/>
        <rFont val="宋体"/>
        <charset val="134"/>
      </rPr>
      <t>2</t>
    </r>
  </si>
  <si>
    <t xml:space="preserve">    社保保险基金预算年终结余</t>
  </si>
  <si>
    <t>23014</t>
  </si>
  <si>
    <t>社会保险基金上解下拨支出</t>
  </si>
  <si>
    <t>2301401</t>
  </si>
  <si>
    <t xml:space="preserve">    社会保险基金补助下级支出</t>
  </si>
  <si>
    <t>2301402</t>
  </si>
  <si>
    <t xml:space="preserve">    社会保险基金上解上级支出</t>
  </si>
  <si>
    <t>DEBT_T_XXGK_XEYE</t>
  </si>
  <si>
    <t xml:space="preserve"> AND T.AD_CODE_GK=1302 AND T.SET_YEAR_GK=2021</t>
  </si>
  <si>
    <t>上年债务限额及余额预算</t>
  </si>
  <si>
    <t>AD_CODE_GK#1302</t>
  </si>
  <si>
    <t>SET_YEAR_GK#2021</t>
  </si>
  <si>
    <t>SET_YEAR#2020</t>
  </si>
  <si>
    <t>AD_CODE#</t>
  </si>
  <si>
    <t>AD_NAME#</t>
  </si>
  <si>
    <t>YBXE_Y1#</t>
  </si>
  <si>
    <t>ZXXE_Y1#</t>
  </si>
  <si>
    <t>YBYE_Y1#</t>
  </si>
  <si>
    <t>ZXYE_Y1#</t>
  </si>
  <si>
    <t>芦台经济开发区2018年地方政府债务限额及余额预算情况表</t>
  </si>
  <si>
    <t>单位：亿元</t>
  </si>
  <si>
    <t>地   区</t>
  </si>
  <si>
    <t>2018年债务限额</t>
  </si>
  <si>
    <t>2018年债务余额预计执行数</t>
  </si>
  <si>
    <t>一般债务</t>
  </si>
  <si>
    <t>专项债务</t>
  </si>
  <si>
    <t>公  式</t>
  </si>
  <si>
    <t>A=B+C</t>
  </si>
  <si>
    <t>B</t>
  </si>
  <si>
    <t>C</t>
  </si>
  <si>
    <t>D=E+F</t>
  </si>
  <si>
    <t>E</t>
  </si>
  <si>
    <t>F</t>
  </si>
  <si>
    <t>VALID#</t>
  </si>
  <si>
    <t>1302</t>
  </si>
  <si>
    <t>芦台经济开发区</t>
  </si>
  <si>
    <t>注：1.本表反映上一年度本地区、本级及分地区地方政府债务限额及余额预计执行数。</t>
  </si>
  <si>
    <t>2.本表由县级以上地方各级财政部门在同级人民代表大会批准预算后二十日内公开。</t>
  </si>
  <si>
    <t xml:space="preserve"> AND T.AD_CODE_GK=130200 AND T.SET_YEAR_GK=2021</t>
  </si>
  <si>
    <t>AD_CODE#130200</t>
  </si>
  <si>
    <t>AD_NAME#130200 唐山市本级</t>
  </si>
  <si>
    <t>XM_NAME#</t>
  </si>
  <si>
    <t>YS_AMT#</t>
  </si>
  <si>
    <t>ZX_AMT#</t>
  </si>
  <si>
    <t>芦台经济开发区2018年地方政府一般债务余额情况表</t>
  </si>
  <si>
    <t>项    目</t>
  </si>
  <si>
    <t>执行数</t>
  </si>
  <si>
    <t>一、2017年末地方政府一般债务余额实际数</t>
  </si>
  <si>
    <t xml:space="preserve"> </t>
  </si>
  <si>
    <t>二、2018年末地方政府一般债务余额限额</t>
  </si>
  <si>
    <t>三、2018年地方政府一般债务发行额</t>
  </si>
  <si>
    <t xml:space="preserve">    中央转贷地方的国际金融组织和外国政府贷款</t>
  </si>
  <si>
    <t xml:space="preserve">  </t>
  </si>
  <si>
    <t xml:space="preserve">    2018年地方政府一般债券发行额</t>
  </si>
  <si>
    <t>四、2018年地方政府一般债务还本额</t>
  </si>
  <si>
    <t>五、2018年末地方政府一般债务余额预计执行数</t>
  </si>
  <si>
    <t>六、2019年地方财政赤字</t>
  </si>
  <si>
    <t>七、2019年地方政府一般债务余额限额</t>
  </si>
  <si>
    <t>芦台经济开发区2018年地方政府专项债务余额情况表</t>
  </si>
  <si>
    <t>一、2017年末地方政府专项债务余额实际数</t>
  </si>
  <si>
    <t>二、2018年末地方政府专项债务余额限额</t>
  </si>
  <si>
    <t>三、2018年地方政府专项债务发行额</t>
  </si>
  <si>
    <t>四、2018年地方政府专项债务还本额</t>
  </si>
  <si>
    <t>五、2018年末地方政府专项债务余额预计执行数</t>
  </si>
  <si>
    <t>六、2019年地方政府专项债务新增限额</t>
  </si>
  <si>
    <t>七、2019年末地方政府专项债务余额限额</t>
  </si>
  <si>
    <t>AD_BDQ#</t>
  </si>
  <si>
    <t>芦台经济开发区地方政府债券发行及还本付息情况表</t>
  </si>
  <si>
    <t>公式</t>
  </si>
  <si>
    <t>本地区</t>
  </si>
  <si>
    <t>一、2018年发行预计执行数</t>
  </si>
  <si>
    <t>A=B+D</t>
  </si>
  <si>
    <t>（一）一般债券</t>
  </si>
  <si>
    <t xml:space="preserve">   其中：再融资债券</t>
  </si>
  <si>
    <t>（二）专项债券</t>
  </si>
  <si>
    <t>D</t>
  </si>
  <si>
    <t>二、2018年还本预计执行数</t>
  </si>
  <si>
    <t>F=G+H</t>
  </si>
  <si>
    <t>G</t>
  </si>
  <si>
    <t>H</t>
  </si>
  <si>
    <t>三、2018年付息预计执行数</t>
  </si>
  <si>
    <t>I=J+K</t>
  </si>
  <si>
    <t>J</t>
  </si>
  <si>
    <t>K</t>
  </si>
  <si>
    <t>四、2019年还本预算数</t>
  </si>
  <si>
    <t>L=M+O</t>
  </si>
  <si>
    <t>M</t>
  </si>
  <si>
    <t xml:space="preserve">   其中：再融资</t>
  </si>
  <si>
    <t xml:space="preserve">      财政预算安排 </t>
  </si>
  <si>
    <t>N</t>
  </si>
  <si>
    <t>O</t>
  </si>
  <si>
    <t xml:space="preserve">      财政预算安排</t>
  </si>
  <si>
    <t>P</t>
  </si>
  <si>
    <t>五、2019年付息预算数</t>
  </si>
  <si>
    <t>Q=R+S</t>
  </si>
  <si>
    <t>R</t>
  </si>
  <si>
    <t>S</t>
  </si>
  <si>
    <t>注：1.本表反映本地区和本级上一年度地方政府债券（含再融资债券）发行及还本付息预计执行数、本年度地方政府债券还本付息预算数等。</t>
  </si>
  <si>
    <t>2.本表含开发区数据。</t>
  </si>
  <si>
    <t>3.本表由县级以上地方各级财政部门在本级人民代表大会批准预算后二十日内公开。</t>
  </si>
  <si>
    <t>当年债务限额提前下达情况</t>
  </si>
  <si>
    <t>ROW_NUM#</t>
  </si>
  <si>
    <t>芦台经济开发区2019年地方政府债务限额提前下达情况表</t>
  </si>
  <si>
    <t>一：2018年地方政府债务限额</t>
  </si>
  <si>
    <t>其中： 一般债务限额</t>
  </si>
  <si>
    <t xml:space="preserve">    专项债务限额</t>
  </si>
  <si>
    <t>二：提前下达的2019年地方政府债务新增限额</t>
  </si>
  <si>
    <t>注：本表反映本地区及本级年初预算中列示的地方政府债务限额情况，由县级以上地方各级财政部门在同级人大常委会批准年度预算后二十日内公开。</t>
  </si>
  <si>
    <t>表1-6</t>
  </si>
  <si>
    <t>芦台经济开发区2019年年初新增地方政府债券资金安排表</t>
  </si>
  <si>
    <t>项目类型</t>
  </si>
  <si>
    <t>项目主管部门</t>
  </si>
  <si>
    <t>债券性质</t>
  </si>
  <si>
    <t>债券规模</t>
  </si>
  <si>
    <t>注：本表反映本级当年提前下达的新增地方政府债券资金使用安排，由县级以上地方各级财政部门在本级人大常委会批准预算后二十日内公开。此表无数据空表列示。</t>
  </si>
  <si>
    <t>时间</t>
  </si>
  <si>
    <t>再融资债券计划发行规模</t>
  </si>
  <si>
    <t>1月</t>
  </si>
  <si>
    <t>2月</t>
  </si>
  <si>
    <t>3月</t>
  </si>
  <si>
    <t>4月</t>
  </si>
  <si>
    <t>5月</t>
  </si>
  <si>
    <t>6月</t>
  </si>
  <si>
    <t>7月</t>
  </si>
  <si>
    <t>8月</t>
  </si>
  <si>
    <t>9月</t>
  </si>
  <si>
    <t>10月</t>
  </si>
  <si>
    <t>11月</t>
  </si>
  <si>
    <t>12月</t>
  </si>
  <si>
    <t>注：本表反映本级当年提前下达的新增地方政府债券资金使用安排，由县级以上地方各级财政部门在本级人大常委会批准预算后二十日内公开。空表列示。</t>
  </si>
  <si>
    <t xml:space="preserve">   2019年芦台开发区政府性基金预算支出明细表</t>
  </si>
  <si>
    <t>208</t>
  </si>
  <si>
    <t>20822</t>
  </si>
  <si>
    <t>大中型水库移民后期扶持基金支出</t>
  </si>
  <si>
    <t>移民补助</t>
  </si>
  <si>
    <t>22960</t>
  </si>
  <si>
    <t>彩票公益金及对应专项债务收入安排的支出</t>
  </si>
  <si>
    <t>2296002</t>
  </si>
  <si>
    <t>用于社会福利的彩票公益金支出</t>
  </si>
  <si>
    <t>2296013</t>
  </si>
  <si>
    <t>用于城乡医疗救助的彩票公益金支出</t>
  </si>
  <si>
    <t xml:space="preserve">   2019年芦台开发区政府性基金收支预算表</t>
  </si>
  <si>
    <r>
      <rPr>
        <b/>
        <sz val="11"/>
        <rFont val="宋体"/>
        <charset val="134"/>
      </rPr>
      <t>收</t>
    </r>
    <r>
      <rPr>
        <b/>
        <sz val="12"/>
        <rFont val="宋体"/>
        <charset val="134"/>
      </rPr>
      <t xml:space="preserve">  入</t>
    </r>
  </si>
  <si>
    <r>
      <rPr>
        <b/>
        <sz val="11"/>
        <rFont val="宋体"/>
        <charset val="134"/>
      </rPr>
      <t>支</t>
    </r>
    <r>
      <rPr>
        <b/>
        <sz val="12"/>
        <rFont val="宋体"/>
        <charset val="134"/>
      </rPr>
      <t xml:space="preserve">  出</t>
    </r>
  </si>
  <si>
    <r>
      <rPr>
        <b/>
        <sz val="11"/>
        <rFont val="宋体"/>
        <charset val="134"/>
      </rPr>
      <t>项</t>
    </r>
    <r>
      <rPr>
        <b/>
        <sz val="12"/>
        <rFont val="宋体"/>
        <charset val="134"/>
      </rPr>
      <t xml:space="preserve">  目</t>
    </r>
  </si>
  <si>
    <t>本级支出</t>
  </si>
  <si>
    <t>上级提前下达转移支付</t>
  </si>
  <si>
    <t>1.港口建设费收入</t>
  </si>
  <si>
    <t>1.科学技术支出</t>
  </si>
  <si>
    <t>2.国家电影事业发展专项资金收入</t>
  </si>
  <si>
    <t>2.文化旅游体育与传媒支出</t>
  </si>
  <si>
    <t>3.国有土地收益基金收入</t>
  </si>
  <si>
    <t>3.社会保障和就业支出</t>
  </si>
  <si>
    <t>4.农业土地开发资金收入</t>
  </si>
  <si>
    <t>4.节能环保支出</t>
  </si>
  <si>
    <t>5.国有土地使用权出让收入</t>
  </si>
  <si>
    <t>5.城乡社区支出</t>
  </si>
  <si>
    <t>6.彩票公益金收入</t>
  </si>
  <si>
    <t>6.农林水支出</t>
  </si>
  <si>
    <t>7.城市基础设施配套费收入</t>
  </si>
  <si>
    <t>7.交通运输支出</t>
  </si>
  <si>
    <t>8.小型水库移民扶助基金收入</t>
  </si>
  <si>
    <t>8.资源勘探信息等支出</t>
  </si>
  <si>
    <t>9.车辆通行费</t>
  </si>
  <si>
    <r>
      <rPr>
        <sz val="11"/>
        <rFont val="宋体"/>
        <charset val="134"/>
      </rPr>
      <t>9.金融支出</t>
    </r>
  </si>
  <si>
    <t>10.污水处理费收入</t>
  </si>
  <si>
    <r>
      <rPr>
        <sz val="11"/>
        <rFont val="宋体"/>
        <charset val="134"/>
      </rPr>
      <t>10.其他支出</t>
    </r>
  </si>
  <si>
    <t>11.彩票发行机构和彩票销售机构的业务费用</t>
  </si>
  <si>
    <r>
      <rPr>
        <sz val="11"/>
        <rFont val="宋体"/>
        <charset val="134"/>
      </rPr>
      <t>11.转移性支出</t>
    </r>
  </si>
  <si>
    <t>12.其他政府性基金收入</t>
  </si>
  <si>
    <t>12.债务还本支出</t>
  </si>
  <si>
    <t>13.上级提前下达转移支付</t>
  </si>
  <si>
    <t>13.债务付息支出</t>
  </si>
  <si>
    <t>14.债务发行费支出</t>
  </si>
  <si>
    <t>15.调出资金</t>
  </si>
  <si>
    <t>收入合计</t>
  </si>
  <si>
    <t>支出合计</t>
  </si>
  <si>
    <t>附表2</t>
  </si>
  <si>
    <t>政府专项债务限额及余额情况表</t>
  </si>
  <si>
    <t>一、上两个年度末政府专项债务余额实际数</t>
  </si>
  <si>
    <t>1</t>
  </si>
  <si>
    <t>二、上年度末政府专项债务余额限额</t>
  </si>
  <si>
    <t>三、因预算管理变化调整余额和限额</t>
  </si>
  <si>
    <t>四、调整后上年度末政府专项债务余额限额</t>
  </si>
  <si>
    <t>五、上年度政府专项债务发行额</t>
  </si>
  <si>
    <t>中央转贷地方的国际金融组织和外国政府贷款</t>
  </si>
  <si>
    <t>政府专项债券发行额</t>
  </si>
  <si>
    <t>六、上年度政府专项债务还本额</t>
  </si>
  <si>
    <t>七、上年度末政府专项债务余额预算执行数</t>
  </si>
  <si>
    <t>八、本年度政府专项债务余额新增限额</t>
  </si>
  <si>
    <t>九、本年度末政府专项债务余额限额</t>
  </si>
  <si>
    <r>
      <rPr>
        <sz val="11"/>
        <rFont val="黑体"/>
        <charset val="134"/>
      </rPr>
      <t>附表</t>
    </r>
    <r>
      <rPr>
        <sz val="11"/>
        <rFont val="Times New Roman"/>
        <charset val="134"/>
      </rPr>
      <t>1</t>
    </r>
  </si>
  <si>
    <t>政府一般债务限额及余额情况表</t>
  </si>
  <si>
    <t>一、上两个年度末政府一般债务余额实际数</t>
  </si>
  <si>
    <t>二、上年度末政府一般债务余额限额</t>
  </si>
  <si>
    <t>四、调整后上年度末政府一般债务余额限额</t>
  </si>
  <si>
    <t>五、上年度政府一般债务发行额</t>
  </si>
  <si>
    <t>政府一般债券发行额</t>
  </si>
  <si>
    <t>六、上年度政府一般债务还本额</t>
  </si>
  <si>
    <t>七、上年度末政府一般债务余额预算执行数</t>
  </si>
  <si>
    <t>八、本年度政府一般债务余额新增限额</t>
  </si>
  <si>
    <t>九、本年度末政府一般债务余额限额</t>
  </si>
  <si>
    <t>2019年区本级财政拨款“三公”经费预算汇总表</t>
  </si>
  <si>
    <t>小计</t>
  </si>
  <si>
    <t>一般公共预算</t>
  </si>
  <si>
    <t>政府性基金</t>
  </si>
  <si>
    <t>三公经费小计</t>
  </si>
  <si>
    <t>因公出国出（境）费</t>
  </si>
  <si>
    <t>公务接待费</t>
  </si>
  <si>
    <t>公务用车购置费</t>
  </si>
  <si>
    <t>公务用车运行维护费</t>
  </si>
  <si>
    <t xml:space="preserve">  2019年芦台开发区一般公共预算支出明细表（支出功能分类）</t>
  </si>
  <si>
    <t>一般公共服务</t>
  </si>
  <si>
    <t>20103</t>
  </si>
  <si>
    <t>政府办公厅(室)及相关机构事务</t>
  </si>
  <si>
    <t>2010301</t>
  </si>
  <si>
    <t xml:space="preserve">  行政运行</t>
  </si>
  <si>
    <t>2010308</t>
  </si>
  <si>
    <t xml:space="preserve">  信访事务</t>
  </si>
  <si>
    <t>2010399</t>
  </si>
  <si>
    <t xml:space="preserve">  其他政府办公厅（室）及相关机构事务支出</t>
  </si>
  <si>
    <t>20104</t>
  </si>
  <si>
    <t>发展与改革事务</t>
  </si>
  <si>
    <t>2010401</t>
  </si>
  <si>
    <t>20105</t>
  </si>
  <si>
    <t>统计信息事务</t>
  </si>
  <si>
    <t>2010501</t>
  </si>
  <si>
    <t>2010507</t>
  </si>
  <si>
    <t xml:space="preserve">  专项普查活动</t>
  </si>
  <si>
    <t>20106</t>
  </si>
  <si>
    <t>财政事务</t>
  </si>
  <si>
    <t>2010601</t>
  </si>
  <si>
    <t>20107</t>
  </si>
  <si>
    <t>税收事务</t>
  </si>
  <si>
    <t>2010702</t>
  </si>
  <si>
    <t xml:space="preserve">  一般行政管理事务</t>
  </si>
  <si>
    <t>2010706</t>
  </si>
  <si>
    <t xml:space="preserve">  代扣代收代征税款手续费</t>
  </si>
  <si>
    <t>20108</t>
  </si>
  <si>
    <t>审计事务</t>
  </si>
  <si>
    <t>2010801</t>
  </si>
  <si>
    <t>2010804</t>
  </si>
  <si>
    <t xml:space="preserve">  审计业务</t>
  </si>
  <si>
    <t>20110</t>
  </si>
  <si>
    <t>人力资源事务</t>
  </si>
  <si>
    <t>2011001</t>
  </si>
  <si>
    <t>20111</t>
  </si>
  <si>
    <t>纪检监察事务</t>
  </si>
  <si>
    <t>2011101</t>
  </si>
  <si>
    <t>2011199</t>
  </si>
  <si>
    <t xml:space="preserve">  其他纪检监察事务支出</t>
  </si>
  <si>
    <t>20129</t>
  </si>
  <si>
    <t>群众团体事务</t>
  </si>
  <si>
    <t>2012902</t>
  </si>
  <si>
    <t>2012999</t>
  </si>
  <si>
    <t xml:space="preserve">  其他群众团体事务支出</t>
  </si>
  <si>
    <t>20132</t>
  </si>
  <si>
    <t>组织事务</t>
  </si>
  <si>
    <t>2013202</t>
  </si>
  <si>
    <t>20133</t>
  </si>
  <si>
    <t>宣传事务</t>
  </si>
  <si>
    <t>2013399</t>
  </si>
  <si>
    <t xml:space="preserve">  其他宣传事务支出</t>
  </si>
  <si>
    <t>市场监督管理事务</t>
  </si>
  <si>
    <t xml:space="preserve">  其他市场监督管理事务</t>
  </si>
  <si>
    <t>20199</t>
  </si>
  <si>
    <t>其他一般公共服务支出</t>
  </si>
  <si>
    <t>2019999</t>
  </si>
  <si>
    <t xml:space="preserve">  其他一般公共服务支出</t>
  </si>
  <si>
    <t>204</t>
  </si>
  <si>
    <t>20402</t>
  </si>
  <si>
    <t>公安</t>
  </si>
  <si>
    <t>2040201</t>
  </si>
  <si>
    <t>2040203</t>
  </si>
  <si>
    <t xml:space="preserve">  机关服务</t>
  </si>
  <si>
    <t>2040299</t>
  </si>
  <si>
    <t xml:space="preserve">  其他公安支出</t>
  </si>
  <si>
    <t>20404</t>
  </si>
  <si>
    <t>检察</t>
  </si>
  <si>
    <t>2040401</t>
  </si>
  <si>
    <t xml:space="preserve">      其他检察支出</t>
  </si>
  <si>
    <t>20405</t>
  </si>
  <si>
    <t>法院</t>
  </si>
  <si>
    <t>2040501</t>
  </si>
  <si>
    <t xml:space="preserve">  其他法院支出</t>
  </si>
  <si>
    <t>20406</t>
  </si>
  <si>
    <t>司法</t>
  </si>
  <si>
    <t>2040601</t>
  </si>
  <si>
    <t>2040604</t>
  </si>
  <si>
    <t xml:space="preserve">  基层司法业务</t>
  </si>
  <si>
    <t>2040610</t>
  </si>
  <si>
    <t xml:space="preserve">  社区矫正</t>
  </si>
  <si>
    <t xml:space="preserve">  其他司法支出</t>
  </si>
  <si>
    <t>205</t>
  </si>
  <si>
    <t>20501</t>
  </si>
  <si>
    <t>教育管理事务</t>
  </si>
  <si>
    <t>2050101</t>
  </si>
  <si>
    <t>20502</t>
  </si>
  <si>
    <t>普通教育</t>
  </si>
  <si>
    <t>2050201</t>
  </si>
  <si>
    <t xml:space="preserve">  学前教育</t>
  </si>
  <si>
    <t>2050202</t>
  </si>
  <si>
    <t xml:space="preserve">  小学教育</t>
  </si>
  <si>
    <t>2050203</t>
  </si>
  <si>
    <t xml:space="preserve">  初中教育</t>
  </si>
  <si>
    <t>2050299</t>
  </si>
  <si>
    <t xml:space="preserve">  其他普通教育支出</t>
  </si>
  <si>
    <t>20503</t>
  </si>
  <si>
    <t>职业教育</t>
  </si>
  <si>
    <t>2050304</t>
  </si>
  <si>
    <t xml:space="preserve">  职业高中教育</t>
  </si>
  <si>
    <t>20509</t>
  </si>
  <si>
    <t>教育费附加安排的支出</t>
  </si>
  <si>
    <t>2050999</t>
  </si>
  <si>
    <t xml:space="preserve">  其他教育费附加安排的支出</t>
  </si>
  <si>
    <t>206</t>
  </si>
  <si>
    <t>20601</t>
  </si>
  <si>
    <t>科学技术管理事务</t>
  </si>
  <si>
    <t>2060101</t>
  </si>
  <si>
    <t>20699</t>
  </si>
  <si>
    <t>其他科学技术支出</t>
  </si>
  <si>
    <t>2069999</t>
  </si>
  <si>
    <t xml:space="preserve">  其他科学技术支出</t>
  </si>
  <si>
    <t>207</t>
  </si>
  <si>
    <t>20701</t>
  </si>
  <si>
    <t>文化和旅游</t>
  </si>
  <si>
    <t>20700109</t>
  </si>
  <si>
    <t xml:space="preserve">  群众文化</t>
  </si>
  <si>
    <t>20799</t>
  </si>
  <si>
    <t>其他文化体育与传媒支出</t>
  </si>
  <si>
    <t>2079999</t>
  </si>
  <si>
    <t xml:space="preserve">  其他文化体育与传媒支出</t>
  </si>
  <si>
    <t>20801</t>
  </si>
  <si>
    <t>人力资源和社会保障管理事务</t>
  </si>
  <si>
    <t>2080101</t>
  </si>
  <si>
    <t>2080106</t>
  </si>
  <si>
    <t xml:space="preserve">  就业管理事务</t>
  </si>
  <si>
    <t>2080109</t>
  </si>
  <si>
    <t xml:space="preserve">  社会保险经办机构</t>
  </si>
  <si>
    <t>20802</t>
  </si>
  <si>
    <t>民政管理事务</t>
  </si>
  <si>
    <t>2080201</t>
  </si>
  <si>
    <t>2080299</t>
  </si>
  <si>
    <t xml:space="preserve">  其他民政管理事务支出</t>
  </si>
  <si>
    <t>20805</t>
  </si>
  <si>
    <t>行政事业单位离退休</t>
  </si>
  <si>
    <t>2080599</t>
  </si>
  <si>
    <t xml:space="preserve">  其他行政事业单位离退休支出</t>
  </si>
  <si>
    <t xml:space="preserve">  就业补助</t>
  </si>
  <si>
    <t xml:space="preserve">  其他就业补助支出</t>
  </si>
  <si>
    <t>20808</t>
  </si>
  <si>
    <t>抚恤</t>
  </si>
  <si>
    <t xml:space="preserve">  死亡抚恤</t>
  </si>
  <si>
    <t xml:space="preserve">  伤残抚恤</t>
  </si>
  <si>
    <t xml:space="preserve">  在乡复员、退伍军人生活补助</t>
  </si>
  <si>
    <t>2080805</t>
  </si>
  <si>
    <t xml:space="preserve">  义务兵优待</t>
  </si>
  <si>
    <t>2080899</t>
  </si>
  <si>
    <t xml:space="preserve">  其他优抚支出</t>
  </si>
  <si>
    <t>20809</t>
  </si>
  <si>
    <t>退役安置</t>
  </si>
  <si>
    <t>2080901</t>
  </si>
  <si>
    <t xml:space="preserve">  退役士兵安置</t>
  </si>
  <si>
    <t>20810</t>
  </si>
  <si>
    <t>社会福利</t>
  </si>
  <si>
    <t>2081001</t>
  </si>
  <si>
    <t xml:space="preserve">  儿童福利</t>
  </si>
  <si>
    <t>2081002</t>
  </si>
  <si>
    <t xml:space="preserve">  老年福利</t>
  </si>
  <si>
    <t>20811</t>
  </si>
  <si>
    <t>残疾人事业</t>
  </si>
  <si>
    <t>2081101</t>
  </si>
  <si>
    <t>2081105</t>
  </si>
  <si>
    <t xml:space="preserve">  残疾人就业和扶贫</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</si>
  <si>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</si>
  <si>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</si>
  <si>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</si>
  <si>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</si>
  <si>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</si>
  <si>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</si>
  <si>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</si>
  <si>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</si>
  <si>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</si>
  <si>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</si>
  <si>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特困人员救助供养</t>
  </si>
  <si>
    <t xml:space="preserve">  城市特困人员救助供养支出</t>
  </si>
  <si>
    <t xml:space="preserve">  农村特困人员救助供养支出</t>
  </si>
  <si>
    <t>20825</t>
  </si>
  <si>
    <t>其他生活救助</t>
  </si>
  <si>
    <t>2082502</t>
  </si>
  <si>
    <t xml:space="preserve">  其他农村生活救助</t>
  </si>
  <si>
    <t>20826</t>
  </si>
  <si>
    <t>财政对基本养老保险基金的补助</t>
  </si>
  <si>
    <t>2082602</t>
  </si>
  <si>
    <t xml:space="preserve">  财政对城乡居民基本养老保险基金的补助</t>
  </si>
  <si>
    <t>2082699</t>
  </si>
  <si>
    <t xml:space="preserve">  财政对其他基本养老保险基金的补助</t>
  </si>
  <si>
    <t>20828</t>
  </si>
  <si>
    <t>退役军人管理事务</t>
  </si>
  <si>
    <t>2082899</t>
  </si>
  <si>
    <t xml:space="preserve">  其他退役军人事务管理支出</t>
  </si>
  <si>
    <t>20899</t>
  </si>
  <si>
    <t>其他社会保障和就业支出</t>
  </si>
  <si>
    <t>210</t>
  </si>
  <si>
    <t>21001</t>
  </si>
  <si>
    <t>卫生健康管理事务</t>
  </si>
  <si>
    <t>2100101</t>
  </si>
  <si>
    <t>21002</t>
  </si>
  <si>
    <t>公立医院</t>
  </si>
  <si>
    <t>2100201</t>
  </si>
  <si>
    <t xml:space="preserve">  综合医院</t>
  </si>
  <si>
    <t>21003</t>
  </si>
  <si>
    <t>基层医疗卫生机构</t>
  </si>
  <si>
    <t>2100302</t>
  </si>
  <si>
    <t xml:space="preserve">  乡镇卫生院</t>
  </si>
  <si>
    <t>2100399</t>
  </si>
  <si>
    <t xml:space="preserve">  其他基层医疗卫生机构支出</t>
  </si>
  <si>
    <t>21004</t>
  </si>
  <si>
    <t>公共卫生</t>
  </si>
  <si>
    <t>2100401</t>
  </si>
  <si>
    <t xml:space="preserve">  疾病预防控制机构</t>
  </si>
  <si>
    <t>2100408</t>
  </si>
  <si>
    <t xml:space="preserve">  基本公共卫生服务</t>
  </si>
  <si>
    <t>2100499</t>
  </si>
  <si>
    <t xml:space="preserve">  其他公共卫生支出</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</si>
  <si>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</si>
  <si>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</si>
  <si>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</si>
  <si>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</si>
  <si>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</si>
  <si>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</si>
  <si>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</si>
  <si>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</si>
  <si>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</si>
  <si>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</si>
  <si>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</si>
  <si>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</si>
  <si>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21012</t>
  </si>
  <si>
    <t>财政对基本医疗保险基金的补助</t>
  </si>
  <si>
    <t>2101202</t>
  </si>
  <si>
    <t xml:space="preserve">  财政对城乡居民基本医疗保险基金的补助</t>
  </si>
  <si>
    <t>21013</t>
  </si>
  <si>
    <t>医疗救助</t>
  </si>
  <si>
    <t>2101301</t>
  </si>
  <si>
    <t xml:space="preserve">  城乡医疗救助</t>
  </si>
  <si>
    <t>优抚对象医疗</t>
  </si>
  <si>
    <t xml:space="preserve">  优抚对象医疗补助</t>
  </si>
  <si>
    <t>21201</t>
  </si>
  <si>
    <t>城乡社区管理事务</t>
  </si>
  <si>
    <t>2120101</t>
  </si>
  <si>
    <t>2120104</t>
  </si>
  <si>
    <t xml:space="preserve">  城管执法</t>
  </si>
  <si>
    <t>21202</t>
  </si>
  <si>
    <t>城乡社区规划与管理</t>
  </si>
  <si>
    <t>2120201</t>
  </si>
  <si>
    <t xml:space="preserve">  城乡社区规划与管理</t>
  </si>
  <si>
    <t>21203</t>
  </si>
  <si>
    <t>城乡社区公共设施</t>
  </si>
  <si>
    <t xml:space="preserve">  其他城乡社区公共设施支出</t>
  </si>
  <si>
    <t>21205</t>
  </si>
  <si>
    <t>城乡社区环境卫生</t>
  </si>
  <si>
    <t>2120501</t>
  </si>
  <si>
    <t xml:space="preserve">  城乡社区环境卫生</t>
  </si>
  <si>
    <t>21299</t>
  </si>
  <si>
    <t>其他城乡社区支出</t>
  </si>
  <si>
    <t>2129901</t>
  </si>
  <si>
    <t xml:space="preserve">  其他城乡社区支出</t>
  </si>
  <si>
    <t>213</t>
  </si>
  <si>
    <t>21301</t>
  </si>
  <si>
    <t>农业</t>
  </si>
  <si>
    <t>2130101</t>
  </si>
  <si>
    <t>2130104</t>
  </si>
  <si>
    <t xml:space="preserve">  事业运行</t>
  </si>
  <si>
    <t xml:space="preserve">  科技转化与推广服务</t>
  </si>
  <si>
    <t>2130108</t>
  </si>
  <si>
    <t xml:space="preserve">  病虫害控制</t>
  </si>
  <si>
    <t>2130109</t>
  </si>
  <si>
    <t xml:space="preserve">  农产品质量安全</t>
  </si>
  <si>
    <t>2130110</t>
  </si>
  <si>
    <t xml:space="preserve">  执法监管</t>
  </si>
  <si>
    <t xml:space="preserve">  农业生产支持补贴</t>
  </si>
  <si>
    <t xml:space="preserve">  农业组织化与产业化经营</t>
  </si>
  <si>
    <t>2130126</t>
  </si>
  <si>
    <t xml:space="preserve">  农村公益事业</t>
  </si>
  <si>
    <t>2130152</t>
  </si>
  <si>
    <t xml:space="preserve">  对高校毕业生到基层任职补助</t>
  </si>
  <si>
    <t>2130199</t>
  </si>
  <si>
    <t xml:space="preserve">  其他农业支出</t>
  </si>
  <si>
    <t>21303</t>
  </si>
  <si>
    <t>水利</t>
  </si>
  <si>
    <t xml:space="preserve">  水资源节约管理与保护</t>
  </si>
  <si>
    <t xml:space="preserve">  农田水利</t>
  </si>
  <si>
    <t>2130399</t>
  </si>
  <si>
    <t xml:space="preserve">  其他水利支出</t>
  </si>
  <si>
    <t>21305</t>
  </si>
  <si>
    <t>扶贫</t>
  </si>
  <si>
    <t>2130506</t>
  </si>
  <si>
    <t xml:space="preserve">  社会发展</t>
  </si>
  <si>
    <t>2130599</t>
  </si>
  <si>
    <t xml:space="preserve">  其他扶贫支出</t>
  </si>
  <si>
    <t>21307</t>
  </si>
  <si>
    <t>农村综合改革</t>
  </si>
  <si>
    <t>2130705</t>
  </si>
  <si>
    <t xml:space="preserve">  对村民委员会和村党支部的补助</t>
  </si>
  <si>
    <t>21308</t>
  </si>
  <si>
    <t>2130803</t>
  </si>
  <si>
    <t xml:space="preserve">  农业保险保费补贴</t>
  </si>
  <si>
    <t>214</t>
  </si>
  <si>
    <t>21499</t>
  </si>
  <si>
    <t>其他交通运输支出</t>
  </si>
  <si>
    <t>2149999</t>
  </si>
  <si>
    <t xml:space="preserve">  其他交通运输支出</t>
  </si>
  <si>
    <t>21508</t>
  </si>
  <si>
    <t>支持中小企业发展和管理支出</t>
  </si>
  <si>
    <t>2150899</t>
  </si>
  <si>
    <t xml:space="preserve">  其他支持中小企业发展和管理支出</t>
  </si>
  <si>
    <t>220</t>
  </si>
  <si>
    <t>22005</t>
  </si>
  <si>
    <t>气象事务</t>
  </si>
  <si>
    <t>2200504</t>
  </si>
  <si>
    <t xml:space="preserve">  气象事业机构</t>
  </si>
  <si>
    <t>221</t>
  </si>
  <si>
    <t>22102</t>
  </si>
  <si>
    <t>住房改革支出</t>
  </si>
  <si>
    <t>2210201</t>
  </si>
  <si>
    <t xml:space="preserve">  住房公积金</t>
  </si>
  <si>
    <t>227</t>
  </si>
  <si>
    <t>地方政府一般债务还本支出</t>
  </si>
  <si>
    <t xml:space="preserve">  地方政府一般债券还本支出</t>
  </si>
  <si>
    <t>地方政府一般债务付息支出</t>
  </si>
  <si>
    <t>2320304</t>
  </si>
  <si>
    <t xml:space="preserve">  地方政府一般债券付息支出</t>
  </si>
  <si>
    <t>233</t>
  </si>
  <si>
    <t>23303</t>
  </si>
  <si>
    <t xml:space="preserve">  地方政府一般债务发行费用支出</t>
  </si>
  <si>
    <t>22902</t>
  </si>
  <si>
    <t xml:space="preserve">  年初预留</t>
  </si>
  <si>
    <t>22999</t>
  </si>
  <si>
    <t xml:space="preserve">  其他支出</t>
  </si>
  <si>
    <t xml:space="preserve">  2019年芦台开发区一般公共预算收支平衡表</t>
  </si>
  <si>
    <t>表1  2019年市本级一般公共预算收支平衡表</t>
  </si>
  <si>
    <t>收     入</t>
  </si>
  <si>
    <t>支     出</t>
  </si>
  <si>
    <t>一、一般公共预算收入</t>
  </si>
  <si>
    <t>一、一般公共预算支出</t>
  </si>
  <si>
    <t>一般公共预算收入</t>
  </si>
  <si>
    <t>二、上级补助收入</t>
  </si>
  <si>
    <t>二、补助下级支出</t>
  </si>
  <si>
    <t>上级补助收入</t>
  </si>
  <si>
    <t>（一）返还性收入</t>
  </si>
  <si>
    <t xml:space="preserve"> （一）返还性支出</t>
  </si>
  <si>
    <t xml:space="preserve">  返还性收入</t>
  </si>
  <si>
    <t>1.所得税基数返还收入</t>
  </si>
  <si>
    <t xml:space="preserve">1.所得税基数返还支出 </t>
  </si>
  <si>
    <t xml:space="preserve">    所得税基数返还收入</t>
  </si>
  <si>
    <t>2.成品油税费改革税收返还收入</t>
  </si>
  <si>
    <t>2.成品油税费改革税收返还支出</t>
  </si>
  <si>
    <t xml:space="preserve">    成品油税费改革税收返还收入</t>
  </si>
  <si>
    <t xml:space="preserve">3.增值税和消费税返还收入 </t>
  </si>
  <si>
    <t>3.增值税税收返还支出</t>
  </si>
  <si>
    <t xml:space="preserve">    增值税税收返还收入</t>
  </si>
  <si>
    <t>4.消费税税收返还收入</t>
  </si>
  <si>
    <t>4.消费税税收返还支出</t>
  </si>
  <si>
    <t xml:space="preserve">    消费税税收返还收入</t>
  </si>
  <si>
    <t>5.增值税“五五分享”税收返还收入</t>
  </si>
  <si>
    <t>5.增值税“五五分享”税收返还支出</t>
  </si>
  <si>
    <t xml:space="preserve">    增值税“五五分享”税收返还收入</t>
  </si>
  <si>
    <t>6.其他税收返还收入</t>
  </si>
  <si>
    <t>6.其他税收返还支出</t>
  </si>
  <si>
    <t xml:space="preserve">    其他税收返还收入</t>
  </si>
  <si>
    <t>（二）一般性转移支付收入</t>
  </si>
  <si>
    <t xml:space="preserve"> （二）一般性转移支付支出</t>
  </si>
  <si>
    <t xml:space="preserve">  一般性转移支付收入</t>
  </si>
  <si>
    <t>1.体制补助收入</t>
  </si>
  <si>
    <t>1.体制补助支出</t>
  </si>
  <si>
    <t xml:space="preserve">    体制补助收入</t>
  </si>
  <si>
    <t>2.均衡性转移支付收入</t>
  </si>
  <si>
    <t>2.均衡性转移支付支出</t>
  </si>
  <si>
    <t xml:space="preserve">    均衡性转移支付收入</t>
  </si>
  <si>
    <t>3.县级基本财力保障机制奖补资金收入</t>
  </si>
  <si>
    <t>3.县级基本财力保障机制奖补资金支出</t>
  </si>
  <si>
    <t xml:space="preserve">    县级基本财力保障机制奖补资金收入</t>
  </si>
  <si>
    <t>4.结算补助收入</t>
  </si>
  <si>
    <t>4.结算补助支出</t>
  </si>
  <si>
    <t xml:space="preserve">    结算补助收入</t>
  </si>
  <si>
    <t>5.资源枯竭型城市转移支付补助收入</t>
  </si>
  <si>
    <t>5.资源枯竭型城市转移支付补助支出</t>
  </si>
  <si>
    <t xml:space="preserve">    资源枯竭型城市转移支付补助收入</t>
  </si>
  <si>
    <t>6.企业事业单位划转补助收入</t>
  </si>
  <si>
    <t>6.企业事业单位划转补助支出</t>
  </si>
  <si>
    <t xml:space="preserve">    企业事业单位划转补助收入</t>
  </si>
  <si>
    <t>7.成品油税费改革转移支付补助收入</t>
  </si>
  <si>
    <t>7.成品油税费改革转移支付补助支出</t>
  </si>
  <si>
    <t xml:space="preserve">    成品油税费改革转移支付补助收入</t>
  </si>
  <si>
    <t>8.基层公检法司转移支付收入</t>
  </si>
  <si>
    <t>8.基层公检法司转移支付支出</t>
  </si>
  <si>
    <t xml:space="preserve">    基层公检法司转移支付收入</t>
  </si>
  <si>
    <t>9.城乡义务教育转移支付收入</t>
  </si>
  <si>
    <t>9.城乡义务教育转移支付支出</t>
  </si>
  <si>
    <t xml:space="preserve">    城乡义务教育转移支付收入</t>
  </si>
  <si>
    <t>10.基本养老金转移支付收入</t>
  </si>
  <si>
    <t>10.基本养老金转移支付支出</t>
  </si>
  <si>
    <t xml:space="preserve">    基本养老金转移支付收入</t>
  </si>
  <si>
    <t>11.城乡居民基本医疗保险转移支付收入</t>
  </si>
  <si>
    <t>11.城乡居民基本医疗保险转移支付支出</t>
  </si>
  <si>
    <t xml:space="preserve">    城乡居民基本医疗保险转移支付收入</t>
  </si>
  <si>
    <t>12.农村综合改革转移支付收入</t>
  </si>
  <si>
    <t>12.农村综合改革转移支付支出</t>
  </si>
  <si>
    <t xml:space="preserve">    农村综合改革转移支付收入</t>
  </si>
  <si>
    <t>13.产粮(油)大县奖励资金收入</t>
  </si>
  <si>
    <t>13.产粮(油)大县奖励资金支出</t>
  </si>
  <si>
    <t xml:space="preserve">    产粮(油)大县奖励资金收入</t>
  </si>
  <si>
    <t>14.重点生态功能区转移支付收入</t>
  </si>
  <si>
    <t>14.重点生态功能区转移支付支出</t>
  </si>
  <si>
    <t xml:space="preserve">    重点生态功能区转移支付收入</t>
  </si>
  <si>
    <t>15.固定数额补助收入</t>
  </si>
  <si>
    <t>15.固定数额补助支出</t>
  </si>
  <si>
    <t xml:space="preserve">    固定数额补助收入</t>
  </si>
  <si>
    <t>16.革命老区转移支付收入</t>
  </si>
  <si>
    <t>16.革命老区转移支付支出</t>
  </si>
  <si>
    <t xml:space="preserve">    革命老区转移支付收入</t>
  </si>
  <si>
    <t>17.民族地区转移支付收入</t>
  </si>
  <si>
    <t>17.民族地区转移支付支出</t>
  </si>
  <si>
    <t xml:space="preserve">    民族地区转移支付收入</t>
  </si>
  <si>
    <t>18.边境地区转移支付收入</t>
  </si>
  <si>
    <t>18.边境地区转移支付支出</t>
  </si>
  <si>
    <t xml:space="preserve">    边境地区转移支付收入</t>
  </si>
  <si>
    <t>19.贫困地区转移支付收入</t>
  </si>
  <si>
    <t>19.贫困地区转移支付支出</t>
  </si>
  <si>
    <t xml:space="preserve">    贫困地区转移支付收入</t>
  </si>
  <si>
    <t>20.共同财政事权转移支付收入</t>
  </si>
  <si>
    <t>20.共同财政事权转移支付支出</t>
  </si>
  <si>
    <t xml:space="preserve"> 共同财政事权转移支付收入</t>
  </si>
  <si>
    <t>21.其他一般性转移支付收入</t>
  </si>
  <si>
    <t>21.其他一般性转移支付支出</t>
  </si>
  <si>
    <t xml:space="preserve"> 其他一般性转移支付收入</t>
  </si>
  <si>
    <t xml:space="preserve"> （三）专项转移支付收入</t>
  </si>
  <si>
    <t xml:space="preserve"> （三）专项转移支付支出</t>
  </si>
  <si>
    <t xml:space="preserve"> 专项转移支付收入</t>
  </si>
  <si>
    <t>三、下级上解收入</t>
  </si>
  <si>
    <t>三、上解上级支出</t>
  </si>
  <si>
    <t>下级上解收入</t>
  </si>
  <si>
    <t>1.体制上解收入</t>
  </si>
  <si>
    <t>1、体制上解支出</t>
  </si>
  <si>
    <t xml:space="preserve">  体制上解收入</t>
  </si>
  <si>
    <t>2.专项上解收入</t>
  </si>
  <si>
    <t>2、专项上解支出</t>
  </si>
  <si>
    <t xml:space="preserve">  专项上解收入</t>
  </si>
  <si>
    <t>四、调入预算稳定调解基金</t>
  </si>
  <si>
    <t>调入资金</t>
  </si>
  <si>
    <t>五、调入资金</t>
  </si>
  <si>
    <t>动用预算稳定调节基金</t>
  </si>
  <si>
    <t>收 入 总 计</t>
  </si>
  <si>
    <t>支 出 总 计</t>
  </si>
  <si>
    <t>收入总计</t>
  </si>
</sst>
</file>

<file path=xl/styles.xml><?xml version="1.0" encoding="utf-8"?>
<styleSheet xmlns="http://schemas.openxmlformats.org/spreadsheetml/2006/main">
  <numFmts count="11">
    <numFmt numFmtId="176" formatCode="0.00_);[Red]\(0.0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7" formatCode="0.0"/>
    <numFmt numFmtId="178" formatCode="0_ "/>
    <numFmt numFmtId="179" formatCode="0_);[Red]\(0\)"/>
    <numFmt numFmtId="180" formatCode="0.00_ "/>
    <numFmt numFmtId="181" formatCode="0.0_ "/>
    <numFmt numFmtId="182" formatCode="0;_렀"/>
  </numFmts>
  <fonts count="83">
    <font>
      <sz val="11"/>
      <color theme="1"/>
      <name val="宋体"/>
      <charset val="134"/>
      <scheme val="minor"/>
    </font>
    <font>
      <sz val="11"/>
      <name val="宋体"/>
      <charset val="134"/>
    </font>
    <font>
      <sz val="16"/>
      <name val="黑体"/>
      <charset val="134"/>
    </font>
    <font>
      <b/>
      <sz val="16"/>
      <name val="黑体"/>
      <charset val="134"/>
    </font>
    <font>
      <sz val="12"/>
      <name val="宋体"/>
      <charset val="134"/>
      <scheme val="minor"/>
    </font>
    <font>
      <sz val="12"/>
      <name val="黑体"/>
      <charset val="134"/>
    </font>
    <font>
      <sz val="12"/>
      <name val="宋体"/>
      <charset val="134"/>
    </font>
    <font>
      <b/>
      <sz val="14"/>
      <name val="宋体"/>
      <charset val="134"/>
      <scheme val="minor"/>
    </font>
    <font>
      <b/>
      <sz val="14"/>
      <name val="宋体"/>
      <charset val="134"/>
    </font>
    <font>
      <b/>
      <sz val="12"/>
      <name val="宋体"/>
      <charset val="134"/>
      <scheme val="minor"/>
    </font>
    <font>
      <b/>
      <sz val="12"/>
      <name val="宋体"/>
      <charset val="134"/>
    </font>
    <font>
      <b/>
      <sz val="11"/>
      <name val="宋体"/>
      <charset val="134"/>
      <scheme val="minor"/>
    </font>
    <font>
      <b/>
      <sz val="11"/>
      <name val="宋体"/>
      <charset val="134"/>
    </font>
    <font>
      <sz val="11"/>
      <name val="宋体"/>
      <charset val="134"/>
      <scheme val="minor"/>
    </font>
    <font>
      <sz val="11"/>
      <name val="Times New Roman"/>
      <charset val="134"/>
    </font>
    <font>
      <sz val="9"/>
      <name val="Times New Roman"/>
      <charset val="134"/>
    </font>
    <font>
      <b/>
      <sz val="15"/>
      <color indexed="8"/>
      <name val="SimSun"/>
      <charset val="134"/>
    </font>
    <font>
      <b/>
      <sz val="9"/>
      <color indexed="8"/>
      <name val="SimSun"/>
      <charset val="134"/>
    </font>
    <font>
      <sz val="9"/>
      <color indexed="8"/>
      <name val="SimSun"/>
      <charset val="134"/>
    </font>
    <font>
      <b/>
      <sz val="12"/>
      <name val="Times New Roman"/>
      <charset val="134"/>
    </font>
    <font>
      <b/>
      <sz val="11"/>
      <name val="Times New Roman"/>
      <charset val="134"/>
    </font>
    <font>
      <sz val="12"/>
      <name val="Times New Roman"/>
      <charset val="134"/>
    </font>
    <font>
      <sz val="14"/>
      <name val="Times New Roman"/>
      <charset val="134"/>
    </font>
    <font>
      <sz val="18"/>
      <name val="方正小标宋_GBK"/>
      <charset val="134"/>
    </font>
    <font>
      <sz val="18"/>
      <name val="Times New Roman"/>
      <charset val="134"/>
    </font>
    <font>
      <sz val="11"/>
      <name val="方正仿宋_GBK"/>
      <charset val="134"/>
    </font>
    <font>
      <b/>
      <sz val="11"/>
      <name val="方正书宋_GBK"/>
      <charset val="134"/>
    </font>
    <font>
      <sz val="11"/>
      <name val="黑体"/>
      <charset val="134"/>
    </font>
    <font>
      <b/>
      <sz val="9"/>
      <name val="Times New Roman"/>
      <charset val="134"/>
    </font>
    <font>
      <sz val="11"/>
      <name val="方正书宋_GBK"/>
      <charset val="134"/>
    </font>
    <font>
      <b/>
      <sz val="15"/>
      <name val="SimSun"/>
      <charset val="134"/>
    </font>
    <font>
      <sz val="9"/>
      <name val="SimSun"/>
      <charset val="134"/>
    </font>
    <font>
      <b/>
      <sz val="11"/>
      <name val="SimSun"/>
      <charset val="134"/>
    </font>
    <font>
      <sz val="11"/>
      <name val="SimSun"/>
      <charset val="134"/>
    </font>
    <font>
      <sz val="11"/>
      <color indexed="8"/>
      <name val="宋体"/>
      <charset val="134"/>
      <scheme val="minor"/>
    </font>
    <font>
      <sz val="16"/>
      <color indexed="8"/>
      <name val="黑体"/>
      <charset val="134"/>
    </font>
    <font>
      <b/>
      <sz val="11"/>
      <color indexed="8"/>
      <name val="宋体"/>
      <charset val="134"/>
      <scheme val="minor"/>
    </font>
    <font>
      <b/>
      <sz val="11"/>
      <color indexed="8"/>
      <name val="宋体"/>
      <charset val="134"/>
    </font>
    <font>
      <sz val="11"/>
      <color indexed="8"/>
      <name val="宋体"/>
      <charset val="134"/>
    </font>
    <font>
      <sz val="12"/>
      <color indexed="8"/>
      <name val="宋体"/>
      <charset val="134"/>
    </font>
    <font>
      <b/>
      <sz val="12"/>
      <color indexed="8"/>
      <name val="宋体"/>
      <charset val="134"/>
      <scheme val="minor"/>
    </font>
    <font>
      <b/>
      <sz val="12"/>
      <color indexed="8"/>
      <name val="宋体"/>
      <charset val="134"/>
    </font>
    <font>
      <sz val="10.5"/>
      <name val="Times New Roman"/>
      <charset val="134"/>
    </font>
    <font>
      <b/>
      <sz val="11"/>
      <name val="方正仿宋_GBK"/>
      <charset val="134"/>
    </font>
    <font>
      <b/>
      <sz val="16"/>
      <color indexed="8"/>
      <name val="黑体"/>
      <charset val="134"/>
    </font>
    <font>
      <b/>
      <sz val="20"/>
      <color rgb="FF000000"/>
      <name val="宋体"/>
      <charset val="134"/>
    </font>
    <font>
      <sz val="11"/>
      <color rgb="FF000000"/>
      <name val="宋体"/>
      <charset val="134"/>
    </font>
    <font>
      <sz val="11"/>
      <color theme="1"/>
      <name val="宋体"/>
      <charset val="134"/>
    </font>
    <font>
      <sz val="18"/>
      <color theme="1"/>
      <name val="宋体"/>
      <charset val="134"/>
      <scheme val="minor"/>
    </font>
    <font>
      <u/>
      <sz val="11"/>
      <color rgb="FF800080"/>
      <name val="宋体"/>
      <charset val="0"/>
      <scheme val="minor"/>
    </font>
    <font>
      <i/>
      <sz val="11"/>
      <color rgb="FF7F7F7F"/>
      <name val="宋体"/>
      <charset val="0"/>
      <scheme val="minor"/>
    </font>
    <font>
      <sz val="11"/>
      <color theme="1"/>
      <name val="宋体"/>
      <charset val="0"/>
      <scheme val="minor"/>
    </font>
    <font>
      <sz val="9"/>
      <name val="宋体"/>
      <charset val="134"/>
    </font>
    <font>
      <sz val="11"/>
      <color theme="0"/>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b/>
      <sz val="11"/>
      <color theme="3"/>
      <name val="宋体"/>
      <charset val="134"/>
      <scheme val="minor"/>
    </font>
    <font>
      <sz val="10"/>
      <name val="Helv"/>
      <charset val="134"/>
    </font>
    <font>
      <sz val="11"/>
      <color indexed="20"/>
      <name val="宋体"/>
      <charset val="134"/>
    </font>
    <font>
      <sz val="11"/>
      <color indexed="9"/>
      <name val="宋体"/>
      <charset val="134"/>
    </font>
    <font>
      <sz val="11"/>
      <color rgb="FFFA7D00"/>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006100"/>
      <name val="宋体"/>
      <charset val="0"/>
      <scheme val="minor"/>
    </font>
    <font>
      <b/>
      <sz val="18"/>
      <color theme="3"/>
      <name val="宋体"/>
      <charset val="134"/>
      <scheme val="minor"/>
    </font>
    <font>
      <sz val="7"/>
      <name val="Small Fonts"/>
      <charset val="134"/>
    </font>
    <font>
      <sz val="10"/>
      <color indexed="8"/>
      <name val="Arial"/>
      <charset val="134"/>
    </font>
    <font>
      <sz val="11"/>
      <color theme="1"/>
      <name val="宋体"/>
      <charset val="134"/>
      <scheme val="minor"/>
    </font>
    <font>
      <sz val="10"/>
      <name val="Arial"/>
      <charset val="134"/>
    </font>
    <font>
      <sz val="10"/>
      <name val="MS Sans Serif"/>
      <charset val="134"/>
    </font>
    <font>
      <sz val="12"/>
      <name val="Courier"/>
      <charset val="134"/>
    </font>
    <font>
      <sz val="11"/>
      <name val="黑体"/>
      <charset val="134"/>
    </font>
    <font>
      <sz val="10.5"/>
      <name val="方正仿宋_GBK"/>
      <charset val="134"/>
    </font>
    <font>
      <b/>
      <sz val="9"/>
      <name val="方正书宋_GBK"/>
      <charset val="134"/>
    </font>
    <font>
      <sz val="9"/>
      <name val="方正仿宋_GBK"/>
      <charset val="134"/>
    </font>
    <font>
      <sz val="9"/>
      <name val="方正书宋_GBK"/>
      <charset val="134"/>
    </font>
  </fonts>
  <fills count="54">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13"/>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indexed="45"/>
        <bgColor indexed="64"/>
      </patternFill>
    </fill>
    <fill>
      <patternFill patternType="solid">
        <fgColor theme="8"/>
        <bgColor indexed="64"/>
      </patternFill>
    </fill>
    <fill>
      <patternFill patternType="solid">
        <fgColor indexed="2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EB9C"/>
        <bgColor indexed="64"/>
      </patternFill>
    </fill>
    <fill>
      <patternFill patternType="solid">
        <fgColor theme="6"/>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theme="7" tint="0.599993896298105"/>
        <bgColor indexed="64"/>
      </patternFill>
    </fill>
    <fill>
      <patternFill patternType="solid">
        <fgColor indexed="11"/>
        <bgColor indexed="64"/>
      </patternFill>
    </fill>
    <fill>
      <patternFill patternType="solid">
        <fgColor indexed="46"/>
        <bgColor indexed="64"/>
      </patternFill>
    </fill>
    <fill>
      <patternFill patternType="solid">
        <fgColor rgb="FFC6EFCE"/>
        <bgColor indexed="64"/>
      </patternFill>
    </fill>
    <fill>
      <patternFill patternType="solid">
        <fgColor indexed="62"/>
        <bgColor indexed="64"/>
      </patternFill>
    </fill>
    <fill>
      <patternFill patternType="solid">
        <fgColor indexed="27"/>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31"/>
        <bgColor indexed="64"/>
      </patternFill>
    </fill>
    <fill>
      <patternFill patternType="solid">
        <fgColor indexed="44"/>
        <bgColor indexed="64"/>
      </patternFill>
    </fill>
    <fill>
      <patternFill patternType="solid">
        <fgColor theme="9" tint="0.799981688894314"/>
        <bgColor indexed="64"/>
      </patternFill>
    </fill>
    <fill>
      <patternFill patternType="solid">
        <fgColor indexed="4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indexed="57"/>
        <bgColor indexed="64"/>
      </patternFill>
    </fill>
    <fill>
      <patternFill patternType="solid">
        <fgColor indexed="42"/>
        <bgColor indexed="64"/>
      </patternFill>
    </fill>
    <fill>
      <patternFill patternType="solid">
        <fgColor theme="9" tint="0.399975585192419"/>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53"/>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159">
    <xf numFmtId="0" fontId="0" fillId="0" borderId="0"/>
    <xf numFmtId="42" fontId="0" fillId="0" borderId="0" applyFont="0" applyFill="0" applyBorder="0" applyAlignment="0" applyProtection="0">
      <alignment vertical="center"/>
    </xf>
    <xf numFmtId="0" fontId="51" fillId="7" borderId="0" applyNumberFormat="0" applyBorder="0" applyAlignment="0" applyProtection="0">
      <alignment vertical="center"/>
    </xf>
    <xf numFmtId="0" fontId="56" fillId="10" borderId="14" applyNumberFormat="0" applyAlignment="0" applyProtection="0">
      <alignment vertical="center"/>
    </xf>
    <xf numFmtId="0" fontId="52" fillId="0" borderId="0">
      <protection locked="0"/>
    </xf>
    <xf numFmtId="0" fontId="52" fillId="0" borderId="0">
      <protection locked="0"/>
    </xf>
    <xf numFmtId="0" fontId="60" fillId="15" borderId="0" applyNumberFormat="0" applyBorder="0" applyAlignment="0" applyProtection="0">
      <alignment vertical="center"/>
    </xf>
    <xf numFmtId="44" fontId="0" fillId="0" borderId="0" applyFont="0" applyFill="0" applyBorder="0" applyAlignment="0" applyProtection="0">
      <alignment vertical="center"/>
    </xf>
    <xf numFmtId="0" fontId="52" fillId="0" borderId="0">
      <protection locked="0"/>
    </xf>
    <xf numFmtId="41" fontId="0" fillId="0" borderId="0" applyFont="0" applyFill="0" applyBorder="0" applyAlignment="0" applyProtection="0">
      <alignment vertical="center"/>
    </xf>
    <xf numFmtId="0" fontId="51" fillId="16" borderId="0" applyNumberFormat="0" applyBorder="0" applyAlignment="0" applyProtection="0">
      <alignment vertical="center"/>
    </xf>
    <xf numFmtId="0" fontId="64" fillId="19" borderId="0" applyNumberFormat="0" applyBorder="0" applyAlignment="0" applyProtection="0">
      <alignment vertical="center"/>
    </xf>
    <xf numFmtId="43" fontId="0" fillId="0" borderId="0" applyFont="0" applyFill="0" applyBorder="0" applyAlignment="0" applyProtection="0">
      <alignment vertical="center"/>
    </xf>
    <xf numFmtId="0" fontId="53" fillId="20" borderId="0" applyNumberFormat="0" applyBorder="0" applyAlignment="0" applyProtection="0">
      <alignment vertical="center"/>
    </xf>
    <xf numFmtId="0" fontId="63"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2" fillId="0" borderId="0">
      <protection locked="0"/>
    </xf>
    <xf numFmtId="0" fontId="0" fillId="24" borderId="19" applyNumberFormat="0" applyFont="0" applyAlignment="0" applyProtection="0">
      <alignment vertical="center"/>
    </xf>
    <xf numFmtId="0" fontId="53" fillId="6" borderId="0" applyNumberFormat="0" applyBorder="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8" fillId="27" borderId="0" applyNumberFormat="0" applyBorder="0" applyAlignment="0" applyProtection="0">
      <alignment vertical="center"/>
    </xf>
    <xf numFmtId="0" fontId="58" fillId="0" borderId="0"/>
    <xf numFmtId="0" fontId="52" fillId="0" borderId="0">
      <protection locked="0"/>
    </xf>
    <xf numFmtId="0" fontId="71" fillId="0" borderId="0" applyNumberFormat="0" applyFill="0" applyBorder="0" applyAlignment="0" applyProtection="0">
      <alignment vertical="center"/>
    </xf>
    <xf numFmtId="0" fontId="60" fillId="30" borderId="0" applyNumberFormat="0" applyBorder="0" applyAlignment="0" applyProtection="0">
      <alignment vertical="center"/>
    </xf>
    <xf numFmtId="0" fontId="38" fillId="31" borderId="0" applyNumberFormat="0" applyBorder="0" applyAlignment="0" applyProtection="0">
      <alignment vertical="center"/>
    </xf>
    <xf numFmtId="0" fontId="50" fillId="0" borderId="0" applyNumberFormat="0" applyFill="0" applyBorder="0" applyAlignment="0" applyProtection="0">
      <alignment vertical="center"/>
    </xf>
    <xf numFmtId="0" fontId="54" fillId="0" borderId="13" applyNumberFormat="0" applyFill="0" applyAlignment="0" applyProtection="0">
      <alignment vertical="center"/>
    </xf>
    <xf numFmtId="0" fontId="67" fillId="0" borderId="13" applyNumberFormat="0" applyFill="0" applyAlignment="0" applyProtection="0">
      <alignment vertical="center"/>
    </xf>
    <xf numFmtId="0" fontId="53" fillId="33" borderId="0" applyNumberFormat="0" applyBorder="0" applyAlignment="0" applyProtection="0">
      <alignment vertical="center"/>
    </xf>
    <xf numFmtId="0" fontId="57" fillId="0" borderId="15" applyNumberFormat="0" applyFill="0" applyAlignment="0" applyProtection="0">
      <alignment vertical="center"/>
    </xf>
    <xf numFmtId="0" fontId="53" fillId="12" borderId="0" applyNumberFormat="0" applyBorder="0" applyAlignment="0" applyProtection="0">
      <alignment vertical="center"/>
    </xf>
    <xf numFmtId="0" fontId="62" fillId="18" borderId="17" applyNumberFormat="0" applyAlignment="0" applyProtection="0">
      <alignment vertical="center"/>
    </xf>
    <xf numFmtId="0" fontId="38" fillId="28" borderId="0" applyNumberFormat="0" applyBorder="0" applyAlignment="0" applyProtection="0">
      <alignment vertical="center"/>
    </xf>
    <xf numFmtId="0" fontId="69" fillId="18" borderId="14" applyNumberFormat="0" applyAlignment="0" applyProtection="0">
      <alignment vertical="center"/>
    </xf>
    <xf numFmtId="0" fontId="68" fillId="25" borderId="20" applyNumberFormat="0" applyAlignment="0" applyProtection="0">
      <alignment vertical="center"/>
    </xf>
    <xf numFmtId="0" fontId="51" fillId="36" borderId="0" applyNumberFormat="0" applyBorder="0" applyAlignment="0" applyProtection="0">
      <alignment vertical="center"/>
    </xf>
    <xf numFmtId="0" fontId="53" fillId="23" borderId="0" applyNumberFormat="0" applyBorder="0" applyAlignment="0" applyProtection="0">
      <alignment vertical="center"/>
    </xf>
    <xf numFmtId="0" fontId="61" fillId="0" borderId="16" applyNumberFormat="0" applyFill="0" applyAlignment="0" applyProtection="0">
      <alignment vertical="center"/>
    </xf>
    <xf numFmtId="0" fontId="66" fillId="0" borderId="18" applyNumberFormat="0" applyFill="0" applyAlignment="0" applyProtection="0">
      <alignment vertical="center"/>
    </xf>
    <xf numFmtId="0" fontId="1" fillId="0" borderId="2">
      <alignment horizontal="distributed" vertical="center" wrapText="1"/>
    </xf>
    <xf numFmtId="0" fontId="38" fillId="35" borderId="0" applyNumberFormat="0" applyBorder="0" applyAlignment="0" applyProtection="0">
      <alignment vertical="center"/>
    </xf>
    <xf numFmtId="0" fontId="70" fillId="29" borderId="0" applyNumberFormat="0" applyBorder="0" applyAlignment="0" applyProtection="0">
      <alignment vertical="center"/>
    </xf>
    <xf numFmtId="0" fontId="60" fillId="37" borderId="0" applyNumberFormat="0" applyBorder="0" applyAlignment="0" applyProtection="0">
      <alignment vertical="center"/>
    </xf>
    <xf numFmtId="0" fontId="65" fillId="21" borderId="0" applyNumberFormat="0" applyBorder="0" applyAlignment="0" applyProtection="0">
      <alignment vertical="center"/>
    </xf>
    <xf numFmtId="0" fontId="52" fillId="0" borderId="0">
      <protection locked="0"/>
    </xf>
    <xf numFmtId="0" fontId="51" fillId="38" borderId="0" applyNumberFormat="0" applyBorder="0" applyAlignment="0" applyProtection="0">
      <alignment vertical="center"/>
    </xf>
    <xf numFmtId="0" fontId="53" fillId="9" borderId="0" applyNumberFormat="0" applyBorder="0" applyAlignment="0" applyProtection="0">
      <alignment vertical="center"/>
    </xf>
    <xf numFmtId="0" fontId="51" fillId="17" borderId="0" applyNumberFormat="0" applyBorder="0" applyAlignment="0" applyProtection="0">
      <alignment vertical="center"/>
    </xf>
    <xf numFmtId="0" fontId="51" fillId="5" borderId="0" applyNumberFormat="0" applyBorder="0" applyAlignment="0" applyProtection="0">
      <alignment vertical="center"/>
    </xf>
    <xf numFmtId="0" fontId="51" fillId="8" borderId="0" applyNumberFormat="0" applyBorder="0" applyAlignment="0" applyProtection="0">
      <alignment vertical="center"/>
    </xf>
    <xf numFmtId="0" fontId="51" fillId="11" borderId="0" applyNumberFormat="0" applyBorder="0" applyAlignment="0" applyProtection="0">
      <alignment vertical="center"/>
    </xf>
    <xf numFmtId="0" fontId="52" fillId="0" borderId="0">
      <protection locked="0"/>
    </xf>
    <xf numFmtId="0" fontId="53" fillId="22" borderId="0" applyNumberFormat="0" applyBorder="0" applyAlignment="0" applyProtection="0">
      <alignment vertical="center"/>
    </xf>
    <xf numFmtId="0" fontId="53" fillId="40" borderId="0" applyNumberFormat="0" applyBorder="0" applyAlignment="0" applyProtection="0">
      <alignment vertical="center"/>
    </xf>
    <xf numFmtId="0" fontId="51" fillId="39" borderId="0" applyNumberFormat="0" applyBorder="0" applyAlignment="0" applyProtection="0">
      <alignment vertical="center"/>
    </xf>
    <xf numFmtId="0" fontId="51" fillId="26" borderId="0" applyNumberFormat="0" applyBorder="0" applyAlignment="0" applyProtection="0">
      <alignment vertical="center"/>
    </xf>
    <xf numFmtId="0" fontId="38" fillId="34" borderId="0" applyNumberFormat="0" applyBorder="0" applyAlignment="0" applyProtection="0">
      <alignment vertical="center"/>
    </xf>
    <xf numFmtId="0" fontId="53" fillId="14" borderId="0" applyNumberFormat="0" applyBorder="0" applyAlignment="0" applyProtection="0">
      <alignment vertical="center"/>
    </xf>
    <xf numFmtId="0" fontId="51" fillId="41" borderId="0" applyNumberFormat="0" applyBorder="0" applyAlignment="0" applyProtection="0">
      <alignment vertical="center"/>
    </xf>
    <xf numFmtId="0" fontId="38" fillId="13" borderId="0" applyNumberFormat="0" applyBorder="0" applyAlignment="0" applyProtection="0">
      <alignment vertical="center"/>
    </xf>
    <xf numFmtId="0" fontId="53" fillId="32" borderId="0" applyNumberFormat="0" applyBorder="0" applyAlignment="0" applyProtection="0">
      <alignment vertical="center"/>
    </xf>
    <xf numFmtId="0" fontId="53" fillId="42" borderId="0" applyNumberFormat="0" applyBorder="0" applyAlignment="0" applyProtection="0">
      <alignment vertical="center"/>
    </xf>
    <xf numFmtId="0" fontId="51" fillId="43" borderId="0" applyNumberFormat="0" applyBorder="0" applyAlignment="0" applyProtection="0">
      <alignment vertical="center"/>
    </xf>
    <xf numFmtId="0" fontId="38" fillId="45" borderId="0" applyNumberFormat="0" applyBorder="0" applyAlignment="0" applyProtection="0">
      <alignment vertical="center"/>
    </xf>
    <xf numFmtId="0" fontId="53" fillId="46" borderId="0" applyNumberFormat="0" applyBorder="0" applyAlignment="0" applyProtection="0">
      <alignment vertical="center"/>
    </xf>
    <xf numFmtId="0" fontId="58" fillId="0" borderId="0"/>
    <xf numFmtId="0" fontId="59" fillId="13" borderId="0" applyNumberFormat="0" applyBorder="0" applyAlignment="0" applyProtection="0">
      <alignment vertical="center"/>
    </xf>
    <xf numFmtId="0" fontId="58" fillId="0" borderId="0"/>
    <xf numFmtId="0" fontId="38" fillId="28" borderId="0" applyNumberFormat="0" applyBorder="0" applyAlignment="0" applyProtection="0">
      <alignment vertical="center"/>
    </xf>
    <xf numFmtId="0" fontId="60" fillId="47" borderId="0" applyNumberFormat="0" applyBorder="0" applyAlignment="0" applyProtection="0">
      <alignment vertical="center"/>
    </xf>
    <xf numFmtId="0" fontId="38" fillId="48" borderId="0" applyNumberFormat="0" applyBorder="0" applyAlignment="0" applyProtection="0">
      <alignment vertical="center"/>
    </xf>
    <xf numFmtId="0" fontId="38" fillId="35" borderId="0" applyNumberFormat="0" applyBorder="0" applyAlignment="0" applyProtection="0">
      <alignment vertical="center"/>
    </xf>
    <xf numFmtId="0" fontId="38" fillId="15" borderId="0" applyNumberFormat="0" applyBorder="0" applyAlignment="0" applyProtection="0">
      <alignment vertical="center"/>
    </xf>
    <xf numFmtId="0" fontId="1" fillId="0" borderId="2">
      <alignment horizontal="distributed" vertical="center" wrapText="1"/>
    </xf>
    <xf numFmtId="0" fontId="38" fillId="49" borderId="0" applyNumberFormat="0" applyBorder="0" applyAlignment="0" applyProtection="0">
      <alignment vertical="center"/>
    </xf>
    <xf numFmtId="0" fontId="52" fillId="0" borderId="0">
      <protection locked="0"/>
    </xf>
    <xf numFmtId="0" fontId="60" fillId="50" borderId="0" applyNumberFormat="0" applyBorder="0" applyAlignment="0" applyProtection="0">
      <alignment vertical="center"/>
    </xf>
    <xf numFmtId="0" fontId="52" fillId="0" borderId="0">
      <protection locked="0"/>
    </xf>
    <xf numFmtId="0" fontId="60" fillId="27" borderId="0" applyNumberFormat="0" applyBorder="0" applyAlignment="0" applyProtection="0">
      <alignment vertical="center"/>
    </xf>
    <xf numFmtId="0" fontId="52" fillId="0" borderId="0">
      <protection locked="0"/>
    </xf>
    <xf numFmtId="0" fontId="60" fillId="51" borderId="0" applyNumberFormat="0" applyBorder="0" applyAlignment="0" applyProtection="0">
      <alignment vertical="center"/>
    </xf>
    <xf numFmtId="0" fontId="52" fillId="0" borderId="0">
      <protection locked="0"/>
    </xf>
    <xf numFmtId="0" fontId="60" fillId="37" borderId="0" applyNumberFormat="0" applyBorder="0" applyAlignment="0" applyProtection="0">
      <alignment vertical="center"/>
    </xf>
    <xf numFmtId="0" fontId="60" fillId="52" borderId="0" applyNumberFormat="0" applyBorder="0" applyAlignment="0" applyProtection="0">
      <alignment vertical="center"/>
    </xf>
    <xf numFmtId="37" fontId="72" fillId="0" borderId="0"/>
    <xf numFmtId="0" fontId="38" fillId="0" borderId="0"/>
    <xf numFmtId="9" fontId="58" fillId="0" borderId="0" applyFont="0" applyFill="0" applyBorder="0" applyAlignment="0" applyProtection="0"/>
    <xf numFmtId="0" fontId="1" fillId="0" borderId="2">
      <alignment horizontal="distributed" vertical="center" wrapText="1"/>
    </xf>
    <xf numFmtId="0" fontId="59" fillId="13" borderId="0" applyNumberFormat="0" applyBorder="0" applyAlignment="0" applyProtection="0">
      <alignment vertical="center"/>
    </xf>
    <xf numFmtId="0" fontId="52" fillId="0" borderId="0">
      <protection locked="0"/>
    </xf>
    <xf numFmtId="0" fontId="52" fillId="0" borderId="0">
      <protection locked="0"/>
    </xf>
    <xf numFmtId="0" fontId="52" fillId="0" borderId="0">
      <protection locked="0"/>
    </xf>
    <xf numFmtId="0" fontId="6" fillId="0" borderId="0"/>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38" fillId="0" borderId="0">
      <alignment vertical="center"/>
    </xf>
    <xf numFmtId="0" fontId="73" fillId="0" borderId="0"/>
    <xf numFmtId="0" fontId="52" fillId="0" borderId="0">
      <protection locked="0"/>
    </xf>
    <xf numFmtId="0" fontId="52" fillId="0" borderId="0">
      <protection locked="0"/>
    </xf>
    <xf numFmtId="0" fontId="58" fillId="0" borderId="0"/>
    <xf numFmtId="0" fontId="6" fillId="0" borderId="0"/>
    <xf numFmtId="0" fontId="6" fillId="0" borderId="0"/>
    <xf numFmtId="0" fontId="34" fillId="0" borderId="0">
      <alignment vertical="center"/>
    </xf>
    <xf numFmtId="0" fontId="52" fillId="0" borderId="0">
      <protection locked="0"/>
    </xf>
    <xf numFmtId="0" fontId="0" fillId="0" borderId="0"/>
    <xf numFmtId="0" fontId="52" fillId="0" borderId="0">
      <protection locked="0"/>
    </xf>
    <xf numFmtId="0" fontId="6" fillId="0" borderId="0"/>
    <xf numFmtId="0" fontId="6" fillId="0" borderId="0"/>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52" fillId="0" borderId="0">
      <protection locked="0"/>
    </xf>
    <xf numFmtId="0" fontId="74" fillId="0" borderId="0"/>
    <xf numFmtId="0" fontId="6" fillId="0" borderId="0"/>
    <xf numFmtId="0" fontId="52" fillId="0" borderId="0">
      <protection locked="0"/>
    </xf>
    <xf numFmtId="0" fontId="75" fillId="0" borderId="0"/>
    <xf numFmtId="0" fontId="52" fillId="0" borderId="0">
      <protection locked="0"/>
    </xf>
    <xf numFmtId="0" fontId="74" fillId="0" borderId="0"/>
    <xf numFmtId="0" fontId="74" fillId="0" borderId="0">
      <alignment vertical="center"/>
    </xf>
    <xf numFmtId="0" fontId="58" fillId="0" borderId="0"/>
    <xf numFmtId="0" fontId="6" fillId="0" borderId="0"/>
    <xf numFmtId="0" fontId="52" fillId="0" borderId="0">
      <protection locked="0"/>
    </xf>
    <xf numFmtId="0" fontId="6" fillId="0" borderId="0"/>
    <xf numFmtId="0" fontId="76" fillId="0" borderId="0"/>
    <xf numFmtId="0" fontId="60" fillId="51" borderId="0" applyNumberFormat="0" applyBorder="0" applyAlignment="0" applyProtection="0">
      <alignment vertical="center"/>
    </xf>
    <xf numFmtId="0" fontId="58" fillId="0" borderId="0" applyFont="0" applyFill="0" applyBorder="0" applyAlignment="0" applyProtection="0"/>
    <xf numFmtId="4" fontId="58" fillId="0" borderId="0" applyFont="0" applyFill="0" applyBorder="0" applyAlignment="0" applyProtection="0"/>
    <xf numFmtId="0" fontId="58" fillId="0" borderId="0" applyFont="0" applyFill="0" applyBorder="0" applyAlignment="0" applyProtection="0"/>
    <xf numFmtId="0" fontId="58" fillId="0" borderId="0" applyFont="0" applyFill="0" applyBorder="0" applyAlignment="0" applyProtection="0"/>
    <xf numFmtId="1" fontId="1" fillId="0" borderId="2">
      <alignment vertical="center"/>
      <protection locked="0"/>
    </xf>
    <xf numFmtId="1" fontId="1" fillId="0" borderId="2">
      <alignment vertical="center"/>
      <protection locked="0"/>
    </xf>
    <xf numFmtId="1" fontId="1" fillId="0" borderId="2">
      <alignment vertical="center"/>
      <protection locked="0"/>
    </xf>
    <xf numFmtId="0" fontId="77" fillId="0" borderId="0"/>
    <xf numFmtId="177" fontId="1" fillId="0" borderId="2">
      <alignment vertical="center"/>
      <protection locked="0"/>
    </xf>
    <xf numFmtId="177" fontId="1" fillId="0" borderId="2">
      <alignment vertical="center"/>
      <protection locked="0"/>
    </xf>
    <xf numFmtId="177" fontId="1" fillId="0" borderId="2">
      <alignment vertical="center"/>
      <protection locked="0"/>
    </xf>
    <xf numFmtId="0" fontId="58" fillId="0" borderId="0"/>
    <xf numFmtId="0" fontId="60" fillId="44" borderId="0" applyNumberFormat="0" applyBorder="0" applyAlignment="0" applyProtection="0">
      <alignment vertical="center"/>
    </xf>
    <xf numFmtId="0" fontId="60" fillId="53" borderId="0" applyNumberFormat="0" applyBorder="0" applyAlignment="0" applyProtection="0">
      <alignment vertical="center"/>
    </xf>
  </cellStyleXfs>
  <cellXfs count="449">
    <xf numFmtId="0" fontId="0" fillId="0" borderId="0" xfId="0"/>
    <xf numFmtId="0" fontId="1" fillId="0" borderId="0" xfId="105" applyFont="1" applyAlignment="1">
      <alignment vertical="center" wrapText="1"/>
    </xf>
    <xf numFmtId="0" fontId="1" fillId="0" borderId="0" xfId="105" applyFont="1">
      <alignment vertical="center"/>
    </xf>
    <xf numFmtId="0" fontId="2" fillId="0" borderId="0" xfId="140" applyFont="1" applyFill="1" applyAlignment="1" applyProtection="1">
      <alignment horizontal="center" vertical="center" wrapText="1"/>
      <protection locked="0"/>
    </xf>
    <xf numFmtId="0" fontId="2" fillId="0" borderId="0" xfId="140" applyFont="1" applyFill="1" applyAlignment="1" applyProtection="1">
      <alignment horizontal="center" vertical="center"/>
      <protection locked="0"/>
    </xf>
    <xf numFmtId="0" fontId="3" fillId="0" borderId="0" xfId="140" applyFont="1" applyFill="1" applyAlignment="1" applyProtection="1">
      <alignment horizontal="center" vertical="center"/>
      <protection locked="0"/>
    </xf>
    <xf numFmtId="0" fontId="4" fillId="0" borderId="0" xfId="105" applyFont="1" applyAlignment="1">
      <alignment vertical="center" wrapText="1"/>
    </xf>
    <xf numFmtId="0" fontId="4" fillId="0" borderId="0" xfId="105" applyFont="1" applyAlignment="1">
      <alignment vertical="center"/>
    </xf>
    <xf numFmtId="0" fontId="4" fillId="0" borderId="1" xfId="105" applyFont="1" applyBorder="1" applyAlignment="1">
      <alignment horizontal="right" vertical="center" wrapText="1"/>
    </xf>
    <xf numFmtId="0" fontId="4" fillId="0" borderId="1" xfId="105" applyFont="1" applyBorder="1" applyAlignment="1">
      <alignment horizontal="right" vertical="center"/>
    </xf>
    <xf numFmtId="0" fontId="5" fillId="0" borderId="0" xfId="140" applyFont="1" applyFill="1" applyAlignment="1" applyProtection="1">
      <alignment vertical="center"/>
      <protection locked="0"/>
    </xf>
    <xf numFmtId="0" fontId="6" fillId="0" borderId="0" xfId="140" applyFont="1" applyFill="1" applyAlignment="1" applyProtection="1">
      <alignment horizontal="right" vertical="center"/>
      <protection locked="0"/>
    </xf>
    <xf numFmtId="0" fontId="7" fillId="0" borderId="2" xfId="105" applyFont="1" applyBorder="1" applyAlignment="1">
      <alignment horizontal="center" vertical="center" wrapText="1"/>
    </xf>
    <xf numFmtId="0" fontId="7" fillId="0" borderId="2" xfId="105" applyFont="1" applyBorder="1" applyAlignment="1">
      <alignment horizontal="center" vertical="center"/>
    </xf>
    <xf numFmtId="0" fontId="8" fillId="0" borderId="3" xfId="140" applyFont="1" applyFill="1" applyBorder="1" applyAlignment="1" applyProtection="1">
      <alignment horizontal="center" vertical="center"/>
      <protection locked="0"/>
    </xf>
    <xf numFmtId="0" fontId="8" fillId="0" borderId="4" xfId="140" applyFont="1" applyFill="1" applyBorder="1" applyAlignment="1" applyProtection="1">
      <alignment horizontal="center" vertical="center"/>
      <protection locked="0"/>
    </xf>
    <xf numFmtId="0" fontId="9" fillId="0" borderId="2" xfId="105" applyFont="1" applyBorder="1" applyAlignment="1">
      <alignment horizontal="center" vertical="center" wrapText="1"/>
    </xf>
    <xf numFmtId="0" fontId="9" fillId="0" borderId="2" xfId="105" applyFont="1" applyBorder="1" applyAlignment="1">
      <alignment horizontal="center" vertical="center"/>
    </xf>
    <xf numFmtId="0" fontId="10" fillId="0" borderId="2" xfId="140" applyFont="1" applyFill="1" applyBorder="1" applyAlignment="1" applyProtection="1">
      <alignment horizontal="center" vertical="center"/>
      <protection locked="0"/>
    </xf>
    <xf numFmtId="0" fontId="11" fillId="0" borderId="2" xfId="105" applyFont="1" applyBorder="1" applyAlignment="1">
      <alignment horizontal="left" vertical="center" shrinkToFit="1"/>
    </xf>
    <xf numFmtId="0" fontId="11" fillId="0" borderId="2" xfId="105" applyFont="1" applyBorder="1" applyAlignment="1">
      <alignment vertical="center"/>
    </xf>
    <xf numFmtId="0" fontId="11" fillId="0" borderId="2" xfId="105" applyFont="1" applyBorder="1" applyAlignment="1">
      <alignment horizontal="right" vertical="center"/>
    </xf>
    <xf numFmtId="0" fontId="12" fillId="0" borderId="2" xfId="140" applyFont="1" applyFill="1" applyBorder="1" applyAlignment="1" applyProtection="1">
      <alignment horizontal="left" vertical="center"/>
      <protection locked="0"/>
    </xf>
    <xf numFmtId="178" fontId="1" fillId="0" borderId="2" xfId="0" applyNumberFormat="1" applyFont="1" applyFill="1" applyBorder="1" applyAlignment="1">
      <alignment horizontal="right" vertical="center" wrapText="1"/>
    </xf>
    <xf numFmtId="0" fontId="11" fillId="0" borderId="2" xfId="105" applyFont="1" applyFill="1" applyBorder="1" applyAlignment="1">
      <alignment vertical="center"/>
    </xf>
    <xf numFmtId="0" fontId="11" fillId="0" borderId="2" xfId="105" applyFont="1" applyFill="1" applyBorder="1" applyAlignment="1">
      <alignment horizontal="right" vertical="center"/>
    </xf>
    <xf numFmtId="1" fontId="12" fillId="0" borderId="2" xfId="140" applyNumberFormat="1" applyFont="1" applyFill="1" applyBorder="1" applyAlignment="1" applyProtection="1">
      <alignment vertical="center"/>
      <protection locked="0"/>
    </xf>
    <xf numFmtId="0" fontId="13" fillId="0" borderId="2" xfId="105" applyFont="1" applyBorder="1" applyAlignment="1">
      <alignment horizontal="left" vertical="center" shrinkToFit="1"/>
    </xf>
    <xf numFmtId="0" fontId="13" fillId="0" borderId="2" xfId="105" applyFont="1" applyFill="1" applyBorder="1" applyAlignment="1">
      <alignment vertical="center"/>
    </xf>
    <xf numFmtId="0" fontId="13" fillId="0" borderId="2" xfId="105" applyFont="1" applyFill="1" applyBorder="1" applyAlignment="1">
      <alignment horizontal="right" vertical="center"/>
    </xf>
    <xf numFmtId="1" fontId="1" fillId="0" borderId="2" xfId="140" applyNumberFormat="1" applyFont="1" applyFill="1" applyBorder="1" applyAlignment="1" applyProtection="1">
      <alignment horizontal="left" vertical="center"/>
      <protection locked="0"/>
    </xf>
    <xf numFmtId="0" fontId="1" fillId="0" borderId="2" xfId="105" applyFont="1" applyBorder="1" applyAlignment="1">
      <alignment vertical="center" shrinkToFit="1"/>
    </xf>
    <xf numFmtId="1" fontId="1" fillId="0" borderId="2" xfId="140" applyNumberFormat="1" applyFont="1" applyFill="1" applyBorder="1" applyAlignment="1" applyProtection="1">
      <alignment vertical="center"/>
      <protection locked="0"/>
    </xf>
    <xf numFmtId="0" fontId="13" fillId="0" borderId="2" xfId="105" applyFont="1" applyFill="1" applyBorder="1" applyAlignment="1">
      <alignment vertical="center" wrapText="1"/>
    </xf>
    <xf numFmtId="49" fontId="13" fillId="2" borderId="2" xfId="8" applyNumberFormat="1" applyFont="1" applyFill="1" applyBorder="1" applyAlignment="1">
      <alignment horizontal="left" vertical="center" shrinkToFit="1"/>
      <protection locked="0"/>
    </xf>
    <xf numFmtId="0" fontId="13" fillId="0" borderId="2" xfId="0" applyFont="1" applyFill="1" applyBorder="1" applyAlignment="1">
      <alignment vertical="center"/>
    </xf>
    <xf numFmtId="0" fontId="1" fillId="0" borderId="0" xfId="105" applyFont="1" applyAlignment="1">
      <alignment vertical="center" shrinkToFit="1"/>
    </xf>
    <xf numFmtId="0" fontId="13" fillId="0" borderId="2" xfId="105" applyFont="1" applyFill="1" applyBorder="1" applyAlignment="1">
      <alignment horizontal="right" vertical="center" wrapText="1"/>
    </xf>
    <xf numFmtId="1" fontId="1" fillId="0" borderId="2" xfId="140" applyNumberFormat="1" applyFont="1" applyFill="1" applyBorder="1" applyAlignment="1" applyProtection="1">
      <alignment horizontal="left" vertical="center" indent="1" shrinkToFit="1"/>
      <protection locked="0"/>
    </xf>
    <xf numFmtId="1" fontId="1" fillId="0" borderId="2" xfId="140" applyNumberFormat="1" applyFont="1" applyFill="1" applyBorder="1" applyAlignment="1" applyProtection="1">
      <alignment vertical="center" shrinkToFit="1"/>
      <protection locked="0"/>
    </xf>
    <xf numFmtId="0" fontId="11" fillId="0" borderId="2" xfId="105" applyFont="1" applyFill="1" applyBorder="1" applyAlignment="1">
      <alignment vertical="center" wrapText="1"/>
    </xf>
    <xf numFmtId="3" fontId="1" fillId="0" borderId="2" xfId="140" applyNumberFormat="1" applyFont="1" applyFill="1" applyBorder="1" applyAlignment="1" applyProtection="1">
      <alignment vertical="center"/>
      <protection locked="0"/>
    </xf>
    <xf numFmtId="0" fontId="1" fillId="0" borderId="0" xfId="105" applyFont="1" applyFill="1" applyAlignment="1">
      <alignment vertical="center"/>
    </xf>
    <xf numFmtId="0" fontId="1" fillId="0" borderId="2" xfId="105" applyFont="1" applyFill="1" applyBorder="1" applyAlignment="1">
      <alignment horizontal="right" vertical="center"/>
    </xf>
    <xf numFmtId="0" fontId="11" fillId="0" borderId="2" xfId="105" applyFont="1" applyBorder="1" applyAlignment="1">
      <alignment horizontal="center" vertical="center" shrinkToFit="1"/>
    </xf>
    <xf numFmtId="0" fontId="12" fillId="0" borderId="2" xfId="140" applyFont="1" applyFill="1" applyBorder="1" applyAlignment="1" applyProtection="1">
      <alignment horizontal="distributed" vertical="center"/>
      <protection locked="0"/>
    </xf>
    <xf numFmtId="178" fontId="12" fillId="0" borderId="2" xfId="0" applyNumberFormat="1" applyFont="1" applyFill="1" applyBorder="1" applyAlignment="1">
      <alignment horizontal="right" vertical="center" wrapText="1"/>
    </xf>
    <xf numFmtId="0" fontId="14" fillId="0" borderId="0" xfId="54" applyFont="1" applyFill="1" applyAlignment="1">
      <alignment vertical="top"/>
      <protection locked="0"/>
    </xf>
    <xf numFmtId="49" fontId="14" fillId="2" borderId="0" xfId="54" applyNumberFormat="1" applyFont="1" applyFill="1" applyAlignment="1">
      <alignment horizontal="left" vertical="top"/>
      <protection locked="0"/>
    </xf>
    <xf numFmtId="0" fontId="14" fillId="2" borderId="0" xfId="54" applyFont="1" applyFill="1" applyAlignment="1">
      <alignment vertical="top"/>
      <protection locked="0"/>
    </xf>
    <xf numFmtId="0" fontId="15" fillId="2" borderId="0" xfId="54" applyFont="1" applyFill="1" applyAlignment="1">
      <alignment vertical="top"/>
      <protection locked="0"/>
    </xf>
    <xf numFmtId="49" fontId="14" fillId="0" borderId="0" xfId="54" applyNumberFormat="1" applyFont="1" applyFill="1" applyAlignment="1">
      <alignment horizontal="left" vertical="top"/>
      <protection locked="0"/>
    </xf>
    <xf numFmtId="178" fontId="14" fillId="0" borderId="0" xfId="54" applyNumberFormat="1" applyFont="1" applyFill="1" applyAlignment="1">
      <alignment vertical="top"/>
      <protection locked="0"/>
    </xf>
    <xf numFmtId="0" fontId="15" fillId="0" borderId="0" xfId="54" applyFont="1" applyFill="1" applyAlignment="1">
      <alignment vertical="top"/>
      <protection locked="0"/>
    </xf>
    <xf numFmtId="49" fontId="13" fillId="0" borderId="0" xfId="54" applyNumberFormat="1" applyFont="1" applyFill="1" applyAlignment="1">
      <alignment horizontal="left" vertical="top"/>
      <protection locked="0"/>
    </xf>
    <xf numFmtId="0" fontId="13" fillId="0" borderId="0" xfId="54" applyFont="1" applyFill="1" applyAlignment="1">
      <alignment vertical="top"/>
      <protection locked="0"/>
    </xf>
    <xf numFmtId="178" fontId="13" fillId="0" borderId="0" xfId="54" applyNumberFormat="1" applyFont="1" applyFill="1" applyAlignment="1">
      <alignment horizontal="right" vertical="center"/>
      <protection locked="0"/>
    </xf>
    <xf numFmtId="49" fontId="11" fillId="0" borderId="2" xfId="54" applyNumberFormat="1" applyFont="1" applyFill="1" applyBorder="1" applyAlignment="1">
      <alignment horizontal="left" vertical="center"/>
      <protection locked="0"/>
    </xf>
    <xf numFmtId="0" fontId="11" fillId="0" borderId="2" xfId="54" applyFont="1" applyFill="1" applyBorder="1" applyAlignment="1">
      <alignment horizontal="center" vertical="center"/>
      <protection locked="0"/>
    </xf>
    <xf numFmtId="178" fontId="11" fillId="0" borderId="2" xfId="54" applyNumberFormat="1" applyFont="1" applyFill="1" applyBorder="1" applyAlignment="1">
      <alignment horizontal="center" vertical="center"/>
      <protection locked="0"/>
    </xf>
    <xf numFmtId="179" fontId="11" fillId="2" borderId="2" xfId="54" applyNumberFormat="1" applyFont="1" applyFill="1" applyBorder="1" applyAlignment="1">
      <alignment horizontal="left" vertical="center"/>
      <protection locked="0"/>
    </xf>
    <xf numFmtId="179" fontId="11" fillId="2" borderId="2" xfId="132" applyNumberFormat="1" applyFont="1" applyFill="1" applyBorder="1" applyAlignment="1">
      <alignment horizontal="left" vertical="center"/>
    </xf>
    <xf numFmtId="179" fontId="13" fillId="2" borderId="2" xfId="54" applyNumberFormat="1" applyFont="1" applyFill="1" applyBorder="1" applyAlignment="1">
      <alignment vertical="center"/>
      <protection locked="0"/>
    </xf>
    <xf numFmtId="179" fontId="13" fillId="2" borderId="2" xfId="54" applyNumberFormat="1" applyFont="1" applyFill="1" applyBorder="1" applyAlignment="1">
      <alignment horizontal="left" vertical="center"/>
      <protection locked="0"/>
    </xf>
    <xf numFmtId="179" fontId="13" fillId="2" borderId="2" xfId="132" applyNumberFormat="1" applyFont="1" applyFill="1" applyBorder="1" applyAlignment="1" applyProtection="1">
      <alignment horizontal="left" vertical="center"/>
      <protection locked="0"/>
    </xf>
    <xf numFmtId="179" fontId="13" fillId="2" borderId="2" xfId="0" applyNumberFormat="1" applyFont="1" applyFill="1" applyBorder="1" applyAlignment="1">
      <alignment vertical="center"/>
    </xf>
    <xf numFmtId="179" fontId="1" fillId="2" borderId="2" xfId="117" applyNumberFormat="1" applyFont="1" applyFill="1" applyBorder="1" applyAlignment="1" applyProtection="1">
      <alignment horizontal="left" vertical="center"/>
      <protection locked="0"/>
    </xf>
    <xf numFmtId="179" fontId="1" fillId="2" borderId="2" xfId="95" applyNumberFormat="1" applyFont="1" applyFill="1" applyBorder="1" applyAlignment="1" applyProtection="1">
      <alignment horizontal="left" vertical="center"/>
      <protection locked="0"/>
    </xf>
    <xf numFmtId="179" fontId="13" fillId="2" borderId="2" xfId="132" applyNumberFormat="1" applyFont="1" applyFill="1" applyBorder="1" applyAlignment="1">
      <alignment vertical="center"/>
    </xf>
    <xf numFmtId="179" fontId="13" fillId="2" borderId="2" xfId="141" applyNumberFormat="1" applyFont="1" applyFill="1" applyBorder="1" applyAlignment="1">
      <alignment horizontal="left" vertical="center"/>
      <protection locked="0"/>
    </xf>
    <xf numFmtId="179" fontId="11" fillId="2" borderId="2" xfId="132" applyNumberFormat="1" applyFont="1" applyFill="1" applyBorder="1" applyAlignment="1">
      <alignment vertical="center"/>
    </xf>
    <xf numFmtId="179" fontId="1" fillId="2" borderId="2" xfId="95" applyNumberFormat="1" applyFont="1" applyFill="1" applyBorder="1" applyAlignment="1">
      <alignment vertical="center"/>
    </xf>
    <xf numFmtId="179" fontId="12" fillId="2" borderId="2" xfId="95" applyNumberFormat="1" applyFont="1" applyFill="1" applyBorder="1" applyAlignment="1">
      <alignment vertical="center"/>
    </xf>
    <xf numFmtId="179" fontId="1" fillId="2" borderId="2" xfId="95" applyNumberFormat="1" applyFont="1" applyFill="1" applyBorder="1" applyAlignment="1">
      <alignment horizontal="left" vertical="center"/>
    </xf>
    <xf numFmtId="179" fontId="12" fillId="2" borderId="3" xfId="95" applyNumberFormat="1" applyFont="1" applyFill="1" applyBorder="1" applyAlignment="1">
      <alignment vertical="center"/>
    </xf>
    <xf numFmtId="179" fontId="1" fillId="2" borderId="3" xfId="95" applyNumberFormat="1" applyFont="1" applyFill="1" applyBorder="1" applyAlignment="1">
      <alignment vertical="center"/>
    </xf>
    <xf numFmtId="179" fontId="11" fillId="2" borderId="3" xfId="54" applyNumberFormat="1" applyFont="1" applyFill="1" applyBorder="1" applyAlignment="1">
      <alignment horizontal="center" vertical="center"/>
      <protection locked="0"/>
    </xf>
    <xf numFmtId="179" fontId="11" fillId="2" borderId="5" xfId="54" applyNumberFormat="1" applyFont="1" applyFill="1" applyBorder="1" applyAlignment="1">
      <alignment horizontal="center" vertical="center"/>
      <protection locked="0"/>
    </xf>
    <xf numFmtId="179" fontId="11" fillId="2" borderId="2" xfId="54" applyNumberFormat="1" applyFont="1" applyFill="1" applyBorder="1" applyAlignment="1">
      <alignment vertical="center"/>
      <protection locked="0"/>
    </xf>
    <xf numFmtId="0" fontId="15" fillId="0" borderId="0" xfId="54" applyFont="1" applyFill="1" applyAlignment="1">
      <alignment horizontal="left" vertical="top"/>
      <protection locked="0"/>
    </xf>
    <xf numFmtId="0" fontId="16" fillId="0" borderId="0" xfId="134" applyFont="1" applyBorder="1" applyAlignment="1" applyProtection="1">
      <alignment horizontal="center" vertical="center" wrapText="1"/>
    </xf>
    <xf numFmtId="0" fontId="17" fillId="0" borderId="2" xfId="134" applyFont="1" applyBorder="1" applyAlignment="1" applyProtection="1">
      <alignment horizontal="center" vertical="center" wrapText="1"/>
    </xf>
    <xf numFmtId="0" fontId="17" fillId="3" borderId="2" xfId="134" applyFont="1" applyFill="1" applyBorder="1" applyAlignment="1" applyProtection="1">
      <alignment horizontal="center" vertical="center" wrapText="1"/>
    </xf>
    <xf numFmtId="180" fontId="17" fillId="3" borderId="2" xfId="134" applyNumberFormat="1" applyFont="1" applyFill="1" applyBorder="1" applyAlignment="1" applyProtection="1">
      <alignment horizontal="right" vertical="center" wrapText="1"/>
    </xf>
    <xf numFmtId="0" fontId="18" fillId="0" borderId="2" xfId="134" applyFont="1" applyBorder="1" applyAlignment="1" applyProtection="1">
      <alignment horizontal="left" vertical="center" wrapText="1"/>
    </xf>
    <xf numFmtId="180" fontId="18" fillId="0" borderId="2" xfId="134" applyNumberFormat="1" applyFont="1" applyBorder="1" applyAlignment="1" applyProtection="1">
      <alignment horizontal="right" vertical="center" wrapText="1"/>
    </xf>
    <xf numFmtId="0" fontId="19" fillId="0" borderId="0" xfId="139" applyFont="1" applyAlignment="1">
      <alignment horizontal="center" vertical="center"/>
    </xf>
    <xf numFmtId="49" fontId="20" fillId="0" borderId="0" xfId="139" applyNumberFormat="1" applyFont="1" applyAlignment="1">
      <alignment horizontal="left" vertical="center"/>
    </xf>
    <xf numFmtId="49" fontId="14" fillId="0" borderId="0" xfId="139" applyNumberFormat="1" applyFont="1" applyAlignment="1">
      <alignment horizontal="left" indent="1"/>
    </xf>
    <xf numFmtId="0" fontId="14" fillId="0" borderId="0" xfId="139" applyFont="1"/>
    <xf numFmtId="0" fontId="20" fillId="0" borderId="0" xfId="139" applyFont="1" applyAlignment="1">
      <alignment horizontal="center" vertical="center"/>
    </xf>
    <xf numFmtId="0" fontId="20" fillId="0" borderId="0" xfId="139" applyFont="1"/>
    <xf numFmtId="0" fontId="21" fillId="0" borderId="0" xfId="139" applyFont="1"/>
    <xf numFmtId="0" fontId="14" fillId="0" borderId="0" xfId="133" applyFont="1" applyBorder="1" applyAlignment="1">
      <alignment horizontal="left" vertical="center"/>
    </xf>
    <xf numFmtId="0" fontId="22" fillId="0" borderId="0" xfId="133" applyFont="1" applyBorder="1" applyAlignment="1">
      <alignment horizontal="left" vertical="center"/>
    </xf>
    <xf numFmtId="49" fontId="23" fillId="0" borderId="0" xfId="139" applyNumberFormat="1" applyFont="1" applyAlignment="1">
      <alignment horizontal="centerContinuous" vertical="center"/>
    </xf>
    <xf numFmtId="49" fontId="24" fillId="0" borderId="0" xfId="139" applyNumberFormat="1" applyFont="1" applyAlignment="1">
      <alignment horizontal="centerContinuous" vertical="center"/>
    </xf>
    <xf numFmtId="0" fontId="19" fillId="0" borderId="0" xfId="139" applyFont="1" applyAlignment="1">
      <alignment horizontal="center"/>
    </xf>
    <xf numFmtId="181" fontId="25" fillId="0" borderId="0" xfId="139" applyNumberFormat="1" applyFont="1" applyAlignment="1">
      <alignment horizontal="right" vertical="center"/>
    </xf>
    <xf numFmtId="0" fontId="26" fillId="0" borderId="2" xfId="139" applyFont="1" applyBorder="1" applyAlignment="1">
      <alignment horizontal="center" vertical="center"/>
    </xf>
    <xf numFmtId="0" fontId="19" fillId="0" borderId="0" xfId="139" applyFont="1" applyBorder="1" applyAlignment="1">
      <alignment horizontal="center" vertical="center"/>
    </xf>
    <xf numFmtId="49" fontId="25" fillId="0" borderId="2" xfId="139" applyNumberFormat="1" applyFont="1" applyFill="1" applyBorder="1" applyAlignment="1">
      <alignment horizontal="left" vertical="center"/>
    </xf>
    <xf numFmtId="176" fontId="25" fillId="0" borderId="2" xfId="139" applyNumberFormat="1" applyFont="1" applyBorder="1" applyAlignment="1">
      <alignment horizontal="center" vertical="center"/>
    </xf>
    <xf numFmtId="180" fontId="25" fillId="0" borderId="2" xfId="139" applyNumberFormat="1" applyFont="1" applyFill="1" applyBorder="1" applyAlignment="1">
      <alignment horizontal="center" vertical="center"/>
    </xf>
    <xf numFmtId="49" fontId="20" fillId="0" borderId="0" xfId="139" applyNumberFormat="1" applyFont="1" applyBorder="1" applyAlignment="1">
      <alignment horizontal="left" vertical="center"/>
    </xf>
    <xf numFmtId="49" fontId="14" fillId="0" borderId="0" xfId="139" applyNumberFormat="1" applyFont="1" applyBorder="1" applyAlignment="1">
      <alignment horizontal="left" indent="1"/>
    </xf>
    <xf numFmtId="178" fontId="25" fillId="0" borderId="2" xfId="139" applyNumberFormat="1" applyFont="1" applyFill="1" applyBorder="1" applyAlignment="1">
      <alignment horizontal="left" vertical="center"/>
    </xf>
    <xf numFmtId="0" fontId="14" fillId="0" borderId="0" xfId="139" applyFont="1" applyBorder="1"/>
    <xf numFmtId="178" fontId="25" fillId="0" borderId="2" xfId="139" applyNumberFormat="1" applyFont="1" applyFill="1" applyBorder="1" applyAlignment="1">
      <alignment horizontal="left" vertical="center" indent="1"/>
    </xf>
    <xf numFmtId="176" fontId="25" fillId="0" borderId="2" xfId="139" applyNumberFormat="1" applyFont="1" applyFill="1" applyBorder="1" applyAlignment="1">
      <alignment horizontal="center" vertical="center"/>
    </xf>
    <xf numFmtId="0" fontId="20" fillId="0" borderId="0" xfId="139" applyFont="1" applyBorder="1" applyAlignment="1">
      <alignment horizontal="center" vertical="center"/>
    </xf>
    <xf numFmtId="0" fontId="25" fillId="0" borderId="2" xfId="139" applyFont="1" applyBorder="1" applyAlignment="1">
      <alignment horizontal="left" vertical="center"/>
    </xf>
    <xf numFmtId="0" fontId="20" fillId="0" borderId="0" xfId="139" applyFont="1" applyBorder="1"/>
    <xf numFmtId="0" fontId="27" fillId="0" borderId="0" xfId="133" applyFont="1" applyBorder="1" applyAlignment="1">
      <alignment horizontal="left" vertical="center"/>
    </xf>
    <xf numFmtId="49" fontId="25" fillId="0" borderId="2" xfId="139" applyNumberFormat="1" applyFont="1" applyBorder="1" applyAlignment="1">
      <alignment horizontal="center" vertical="center"/>
    </xf>
    <xf numFmtId="0" fontId="25" fillId="0" borderId="2" xfId="139" applyFont="1" applyBorder="1" applyAlignment="1">
      <alignment horizontal="center" vertical="center"/>
    </xf>
    <xf numFmtId="49" fontId="25" fillId="0" borderId="2" xfId="139" applyNumberFormat="1" applyFont="1" applyFill="1" applyBorder="1" applyAlignment="1">
      <alignment horizontal="center" vertical="center"/>
    </xf>
    <xf numFmtId="0" fontId="13" fillId="2" borderId="0" xfId="0" applyFont="1" applyFill="1" applyAlignment="1">
      <alignment vertical="center"/>
    </xf>
    <xf numFmtId="0" fontId="2" fillId="2" borderId="0" xfId="140" applyFont="1" applyFill="1" applyAlignment="1" applyProtection="1">
      <alignment horizontal="center" vertical="center"/>
      <protection locked="0"/>
    </xf>
    <xf numFmtId="179" fontId="13" fillId="2" borderId="0" xfId="116" applyNumberFormat="1" applyFont="1" applyFill="1" applyAlignment="1">
      <alignment horizontal="right" vertical="center"/>
    </xf>
    <xf numFmtId="0" fontId="11" fillId="2" borderId="3" xfId="116" applyFont="1" applyFill="1" applyBorder="1" applyAlignment="1">
      <alignment horizontal="center" vertical="center"/>
    </xf>
    <xf numFmtId="0" fontId="11" fillId="2" borderId="4" xfId="116" applyFont="1" applyFill="1" applyBorder="1" applyAlignment="1">
      <alignment horizontal="center" vertical="center"/>
    </xf>
    <xf numFmtId="179" fontId="11" fillId="2" borderId="3" xfId="116" applyNumberFormat="1" applyFont="1" applyFill="1" applyBorder="1" applyAlignment="1">
      <alignment horizontal="center" vertical="center"/>
    </xf>
    <xf numFmtId="179" fontId="11" fillId="2" borderId="5" xfId="116" applyNumberFormat="1" applyFont="1" applyFill="1" applyBorder="1" applyAlignment="1">
      <alignment horizontal="center" vertical="center"/>
    </xf>
    <xf numFmtId="179" fontId="11" fillId="2" borderId="4" xfId="116" applyNumberFormat="1" applyFont="1" applyFill="1" applyBorder="1" applyAlignment="1">
      <alignment horizontal="center" vertical="center"/>
    </xf>
    <xf numFmtId="0" fontId="11" fillId="2" borderId="6" xfId="116" applyFont="1" applyFill="1" applyBorder="1" applyAlignment="1">
      <alignment horizontal="center" vertical="center"/>
    </xf>
    <xf numFmtId="179" fontId="11" fillId="2" borderId="6" xfId="116" applyNumberFormat="1" applyFont="1" applyFill="1" applyBorder="1" applyAlignment="1">
      <alignment horizontal="center" vertical="center"/>
    </xf>
    <xf numFmtId="180" fontId="11" fillId="2" borderId="6" xfId="116" applyNumberFormat="1" applyFont="1" applyFill="1" applyBorder="1" applyAlignment="1">
      <alignment horizontal="center" vertical="center" wrapText="1"/>
    </xf>
    <xf numFmtId="0" fontId="13" fillId="2" borderId="2" xfId="0" applyFont="1" applyFill="1" applyBorder="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indent="1"/>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28" fillId="0" borderId="0" xfId="54" applyFont="1" applyFill="1" applyAlignment="1">
      <alignment vertical="top"/>
      <protection locked="0"/>
    </xf>
    <xf numFmtId="0" fontId="29" fillId="0" borderId="0" xfId="54" applyFont="1" applyFill="1" applyAlignment="1">
      <alignment vertical="top"/>
      <protection locked="0"/>
    </xf>
    <xf numFmtId="179" fontId="14" fillId="0" borderId="0" xfId="54" applyNumberFormat="1" applyFont="1" applyFill="1" applyAlignment="1">
      <alignment vertical="top"/>
      <protection locked="0"/>
    </xf>
    <xf numFmtId="179" fontId="13" fillId="0" borderId="0" xfId="54" applyNumberFormat="1" applyFont="1" applyFill="1" applyAlignment="1">
      <alignment horizontal="right" vertical="top"/>
      <protection locked="0"/>
    </xf>
    <xf numFmtId="49" fontId="11" fillId="0" borderId="2" xfId="54" applyNumberFormat="1" applyFont="1" applyFill="1" applyBorder="1" applyAlignment="1">
      <alignment horizontal="center" vertical="center"/>
      <protection locked="0"/>
    </xf>
    <xf numFmtId="179" fontId="11" fillId="0" borderId="2" xfId="54" applyNumberFormat="1" applyFont="1" applyFill="1" applyBorder="1" applyAlignment="1">
      <alignment horizontal="center" vertical="center"/>
      <protection locked="0"/>
    </xf>
    <xf numFmtId="49" fontId="11" fillId="0" borderId="2" xfId="54" applyNumberFormat="1" applyFont="1" applyFill="1" applyBorder="1" applyAlignment="1">
      <alignment vertical="center"/>
      <protection locked="0"/>
    </xf>
    <xf numFmtId="0" fontId="11" fillId="0" borderId="2" xfId="54" applyNumberFormat="1" applyFont="1" applyFill="1" applyBorder="1" applyAlignment="1">
      <alignment vertical="center"/>
      <protection locked="0"/>
    </xf>
    <xf numFmtId="49" fontId="13" fillId="0" borderId="2" xfId="54" applyNumberFormat="1" applyFont="1" applyFill="1" applyBorder="1" applyAlignment="1">
      <alignment vertical="center"/>
      <protection locked="0"/>
    </xf>
    <xf numFmtId="0" fontId="13" fillId="0" borderId="2" xfId="54" applyNumberFormat="1" applyFont="1" applyFill="1" applyBorder="1" applyAlignment="1">
      <alignment vertical="center"/>
      <protection locked="0"/>
    </xf>
    <xf numFmtId="49" fontId="13" fillId="0" borderId="2" xfId="54" applyNumberFormat="1" applyFont="1" applyFill="1" applyBorder="1" applyAlignment="1">
      <alignment horizontal="left" vertical="center" wrapText="1" indent="1"/>
      <protection locked="0"/>
    </xf>
    <xf numFmtId="49" fontId="13" fillId="0" borderId="2" xfId="54" applyNumberFormat="1" applyFont="1" applyFill="1" applyBorder="1" applyAlignment="1">
      <alignment horizontal="left" vertical="center" indent="2"/>
      <protection locked="0"/>
    </xf>
    <xf numFmtId="0" fontId="1" fillId="0" borderId="2" xfId="95" applyFont="1" applyBorder="1" applyAlignment="1">
      <alignment horizontal="left" vertical="center"/>
    </xf>
    <xf numFmtId="3" fontId="1" fillId="0" borderId="2" xfId="95" applyNumberFormat="1" applyFont="1" applyFill="1" applyBorder="1" applyAlignment="1" applyProtection="1">
      <alignment vertical="center"/>
    </xf>
    <xf numFmtId="0" fontId="14" fillId="0" borderId="2" xfId="54" applyFont="1" applyFill="1" applyBorder="1" applyAlignment="1">
      <alignment vertical="top"/>
      <protection locked="0"/>
    </xf>
    <xf numFmtId="0" fontId="11" fillId="0" borderId="3" xfId="54" applyFont="1" applyFill="1" applyBorder="1" applyAlignment="1">
      <alignment horizontal="center" vertical="center"/>
      <protection locked="0"/>
    </xf>
    <xf numFmtId="0" fontId="11" fillId="0" borderId="4" xfId="54" applyFont="1" applyFill="1" applyBorder="1" applyAlignment="1">
      <alignment horizontal="center" vertical="center"/>
      <protection locked="0"/>
    </xf>
    <xf numFmtId="49" fontId="14" fillId="0" borderId="0" xfId="54" applyNumberFormat="1" applyFont="1" applyFill="1" applyAlignment="1">
      <alignment vertical="top"/>
      <protection locked="0"/>
    </xf>
    <xf numFmtId="0" fontId="0" fillId="0" borderId="0" xfId="117" applyFont="1" applyFill="1" applyBorder="1" applyAlignment="1"/>
    <xf numFmtId="0" fontId="30" fillId="0" borderId="0" xfId="117" applyFont="1" applyFill="1" applyBorder="1" applyAlignment="1">
      <alignment horizontal="center" vertical="center" wrapText="1"/>
    </xf>
    <xf numFmtId="0" fontId="31" fillId="0" borderId="0" xfId="117" applyFont="1" applyFill="1" applyBorder="1" applyAlignment="1">
      <alignment horizontal="right" vertical="center" wrapText="1"/>
    </xf>
    <xf numFmtId="0" fontId="32" fillId="0" borderId="2" xfId="117" applyFont="1" applyFill="1" applyBorder="1" applyAlignment="1">
      <alignment horizontal="center" vertical="center" wrapText="1"/>
    </xf>
    <xf numFmtId="0" fontId="33" fillId="0" borderId="2" xfId="117" applyFont="1" applyFill="1" applyBorder="1" applyAlignment="1">
      <alignment horizontal="center" vertical="center" wrapText="1"/>
    </xf>
    <xf numFmtId="4" fontId="33" fillId="0" borderId="2" xfId="117" applyNumberFormat="1" applyFont="1" applyFill="1" applyBorder="1" applyAlignment="1">
      <alignment horizontal="right" vertical="center" wrapText="1"/>
    </xf>
    <xf numFmtId="0" fontId="31" fillId="0" borderId="0" xfId="117" applyFont="1" applyFill="1" applyBorder="1" applyAlignment="1">
      <alignment horizontal="left" vertical="center" wrapText="1"/>
    </xf>
    <xf numFmtId="0" fontId="0" fillId="0" borderId="0" xfId="117" applyFont="1" applyFill="1" applyAlignment="1"/>
    <xf numFmtId="0" fontId="31" fillId="0" borderId="0" xfId="117" applyFont="1" applyFill="1" applyBorder="1" applyAlignment="1">
      <alignment vertical="center" wrapText="1"/>
    </xf>
    <xf numFmtId="4" fontId="33" fillId="0" borderId="2" xfId="117" applyNumberFormat="1" applyFont="1" applyFill="1" applyBorder="1" applyAlignment="1">
      <alignment horizontal="center" vertical="center" wrapText="1"/>
    </xf>
    <xf numFmtId="0" fontId="33" fillId="0" borderId="2" xfId="117" applyFont="1" applyFill="1" applyBorder="1" applyAlignment="1">
      <alignment horizontal="left" vertical="center" wrapText="1"/>
    </xf>
    <xf numFmtId="0" fontId="34" fillId="0" borderId="0" xfId="112">
      <alignment vertical="center"/>
    </xf>
    <xf numFmtId="0" fontId="31" fillId="0" borderId="0" xfId="112" applyFont="1" applyBorder="1" applyAlignment="1">
      <alignment vertical="center" wrapText="1"/>
    </xf>
    <xf numFmtId="0" fontId="31" fillId="0" borderId="0" xfId="112" applyFont="1" applyBorder="1" applyAlignment="1">
      <alignment horizontal="left" vertical="center" wrapText="1"/>
    </xf>
    <xf numFmtId="0" fontId="30" fillId="0" borderId="0" xfId="112" applyFont="1" applyBorder="1" applyAlignment="1">
      <alignment horizontal="center" vertical="center" wrapText="1"/>
    </xf>
    <xf numFmtId="0" fontId="31" fillId="0" borderId="0" xfId="112" applyFont="1" applyBorder="1" applyAlignment="1">
      <alignment horizontal="right" vertical="center" wrapText="1"/>
    </xf>
    <xf numFmtId="0" fontId="32" fillId="0" borderId="2" xfId="112" applyFont="1" applyBorder="1" applyAlignment="1">
      <alignment horizontal="center" vertical="center" wrapText="1"/>
    </xf>
    <xf numFmtId="0" fontId="33" fillId="0" borderId="2" xfId="112" applyFont="1" applyBorder="1" applyAlignment="1">
      <alignment vertical="center" wrapText="1"/>
    </xf>
    <xf numFmtId="0" fontId="33" fillId="0" borderId="2" xfId="112" applyFont="1" applyBorder="1" applyAlignment="1">
      <alignment horizontal="center" vertical="center" wrapText="1"/>
    </xf>
    <xf numFmtId="4" fontId="33" fillId="0" borderId="2" xfId="112" applyNumberFormat="1" applyFont="1" applyBorder="1" applyAlignment="1">
      <alignment horizontal="right" vertical="center" wrapText="1"/>
    </xf>
    <xf numFmtId="0" fontId="33" fillId="0" borderId="2" xfId="112" applyFont="1" applyBorder="1" applyAlignment="1">
      <alignment horizontal="left" vertical="center" wrapText="1"/>
    </xf>
    <xf numFmtId="4" fontId="33" fillId="0" borderId="2" xfId="112" applyNumberFormat="1" applyFont="1" applyBorder="1" applyAlignment="1">
      <alignment vertical="center" wrapText="1"/>
    </xf>
    <xf numFmtId="0" fontId="32" fillId="0" borderId="2" xfId="112" applyFont="1" applyBorder="1" applyAlignment="1">
      <alignment vertical="center" wrapText="1"/>
    </xf>
    <xf numFmtId="0" fontId="15" fillId="2" borderId="0" xfId="54" applyFont="1" applyFill="1" applyAlignment="1">
      <alignment horizontal="left" vertical="center"/>
      <protection locked="0"/>
    </xf>
    <xf numFmtId="179" fontId="14" fillId="2" borderId="0" xfId="54" applyNumberFormat="1" applyFont="1" applyFill="1" applyAlignment="1">
      <alignment vertical="top"/>
      <protection locked="0"/>
    </xf>
    <xf numFmtId="0" fontId="35" fillId="2" borderId="0" xfId="140" applyFont="1" applyFill="1" applyAlignment="1" applyProtection="1">
      <alignment horizontal="center" vertical="center" wrapText="1"/>
      <protection locked="0"/>
    </xf>
    <xf numFmtId="49" fontId="13" fillId="2" borderId="0" xfId="54" applyNumberFormat="1" applyFont="1" applyFill="1" applyAlignment="1">
      <alignment horizontal="left" vertical="center" wrapText="1"/>
      <protection locked="0"/>
    </xf>
    <xf numFmtId="0" fontId="13" fillId="2" borderId="0" xfId="54" applyFont="1" applyFill="1" applyAlignment="1">
      <alignment vertical="center" wrapText="1"/>
      <protection locked="0"/>
    </xf>
    <xf numFmtId="179" fontId="4" fillId="2" borderId="0" xfId="54" applyNumberFormat="1" applyFont="1" applyFill="1" applyAlignment="1">
      <alignment vertical="center" wrapText="1"/>
      <protection locked="0"/>
    </xf>
    <xf numFmtId="49" fontId="0" fillId="2" borderId="2" xfId="0" applyNumberFormat="1" applyFont="1" applyFill="1" applyBorder="1" applyAlignment="1">
      <alignment horizontal="center" vertical="center"/>
    </xf>
    <xf numFmtId="0" fontId="36" fillId="2" borderId="6" xfId="0" applyFont="1" applyFill="1" applyBorder="1" applyAlignment="1">
      <alignment horizontal="center" vertical="center" wrapText="1"/>
    </xf>
    <xf numFmtId="179" fontId="36" fillId="2" borderId="6" xfId="0" applyNumberFormat="1" applyFont="1" applyFill="1" applyBorder="1" applyAlignment="1">
      <alignment vertical="center" wrapText="1"/>
    </xf>
    <xf numFmtId="49" fontId="37" fillId="2" borderId="2" xfId="0" applyNumberFormat="1" applyFont="1" applyFill="1" applyBorder="1" applyAlignment="1">
      <alignment horizontal="left" vertical="center"/>
    </xf>
    <xf numFmtId="0" fontId="37" fillId="2" borderId="6" xfId="0" applyFont="1" applyFill="1" applyBorder="1" applyAlignment="1">
      <alignment horizontal="left" vertical="center" wrapText="1"/>
    </xf>
    <xf numFmtId="179" fontId="37" fillId="2" borderId="6" xfId="0" applyNumberFormat="1" applyFont="1" applyFill="1" applyBorder="1" applyAlignment="1">
      <alignment vertical="center" wrapText="1"/>
    </xf>
    <xf numFmtId="49" fontId="37" fillId="2" borderId="2" xfId="0" applyNumberFormat="1" applyFont="1" applyFill="1" applyBorder="1" applyAlignment="1">
      <alignment vertical="center"/>
    </xf>
    <xf numFmtId="0" fontId="37" fillId="2" borderId="2" xfId="0" applyFont="1" applyFill="1" applyBorder="1" applyAlignment="1">
      <alignment horizontal="justify" vertical="center" wrapText="1"/>
    </xf>
    <xf numFmtId="179" fontId="37" fillId="2" borderId="2" xfId="0" applyNumberFormat="1" applyFont="1" applyFill="1" applyBorder="1" applyAlignment="1">
      <alignment vertical="center" wrapText="1"/>
    </xf>
    <xf numFmtId="49" fontId="38" fillId="2" borderId="2" xfId="0" applyNumberFormat="1" applyFont="1" applyFill="1" applyBorder="1" applyAlignment="1">
      <alignment vertical="center"/>
    </xf>
    <xf numFmtId="0" fontId="38" fillId="2" borderId="2" xfId="0" applyFont="1" applyFill="1" applyBorder="1" applyAlignment="1">
      <alignment horizontal="justify" vertical="center" wrapText="1"/>
    </xf>
    <xf numFmtId="179" fontId="39" fillId="2" borderId="7" xfId="88" applyNumberFormat="1" applyFont="1" applyFill="1" applyBorder="1" applyAlignment="1">
      <alignment vertical="center"/>
    </xf>
    <xf numFmtId="179" fontId="38" fillId="2" borderId="2" xfId="0" applyNumberFormat="1" applyFont="1" applyFill="1" applyBorder="1" applyAlignment="1">
      <alignment vertical="center" wrapText="1"/>
    </xf>
    <xf numFmtId="179" fontId="37" fillId="2" borderId="2" xfId="0" applyNumberFormat="1" applyFont="1" applyFill="1" applyBorder="1" applyAlignment="1">
      <alignment vertical="center"/>
    </xf>
    <xf numFmtId="179" fontId="39" fillId="2" borderId="8" xfId="88" applyNumberFormat="1" applyFont="1" applyFill="1" applyBorder="1" applyAlignment="1">
      <alignment vertical="center"/>
    </xf>
    <xf numFmtId="49" fontId="38" fillId="2" borderId="2" xfId="0" applyNumberFormat="1" applyFont="1" applyFill="1" applyBorder="1" applyAlignment="1">
      <alignment horizontal="left" vertical="center"/>
    </xf>
    <xf numFmtId="179" fontId="39" fillId="2" borderId="9" xfId="88" applyNumberFormat="1" applyFont="1" applyFill="1" applyBorder="1" applyAlignment="1">
      <alignment vertical="center"/>
    </xf>
    <xf numFmtId="179" fontId="39" fillId="2" borderId="10" xfId="88" applyNumberFormat="1" applyFont="1" applyFill="1" applyBorder="1" applyAlignment="1">
      <alignment vertical="center"/>
    </xf>
    <xf numFmtId="179" fontId="39" fillId="2" borderId="2" xfId="88" applyNumberFormat="1" applyFont="1" applyFill="1" applyBorder="1" applyAlignment="1">
      <alignment vertical="center"/>
    </xf>
    <xf numFmtId="49" fontId="37" fillId="2" borderId="3" xfId="0" applyNumberFormat="1" applyFont="1" applyFill="1" applyBorder="1" applyAlignment="1">
      <alignment horizontal="center" vertical="center"/>
    </xf>
    <xf numFmtId="49" fontId="37" fillId="2" borderId="4" xfId="0" applyNumberFormat="1" applyFont="1" applyFill="1" applyBorder="1" applyAlignment="1">
      <alignment horizontal="center" vertical="center"/>
    </xf>
    <xf numFmtId="0" fontId="0" fillId="0" borderId="0" xfId="0" applyAlignment="1">
      <alignment vertical="center"/>
    </xf>
    <xf numFmtId="179" fontId="0" fillId="2" borderId="0" xfId="0" applyNumberFormat="1" applyFill="1" applyAlignment="1">
      <alignment vertical="center"/>
    </xf>
    <xf numFmtId="0" fontId="35" fillId="0" borderId="0" xfId="140" applyFont="1" applyFill="1" applyAlignment="1" applyProtection="1">
      <alignment horizontal="center" vertical="center"/>
      <protection locked="0"/>
    </xf>
    <xf numFmtId="49" fontId="13" fillId="0" borderId="0" xfId="54" applyNumberFormat="1" applyFont="1" applyFill="1" applyAlignment="1">
      <alignment horizontal="left" vertical="center"/>
      <protection locked="0"/>
    </xf>
    <xf numFmtId="0" fontId="13" fillId="0" borderId="0" xfId="54" applyFont="1" applyFill="1" applyAlignment="1">
      <alignment vertical="center"/>
      <protection locked="0"/>
    </xf>
    <xf numFmtId="179" fontId="13" fillId="2" borderId="0" xfId="54" applyNumberFormat="1" applyFont="1" applyFill="1" applyAlignment="1">
      <alignment vertical="center"/>
      <protection locked="0"/>
    </xf>
    <xf numFmtId="0" fontId="40" fillId="0" borderId="2" xfId="0" applyFont="1" applyBorder="1" applyAlignment="1">
      <alignment horizontal="center" vertical="center" wrapText="1"/>
    </xf>
    <xf numFmtId="179" fontId="40" fillId="2" borderId="2" xfId="0" applyNumberFormat="1" applyFont="1" applyFill="1" applyBorder="1" applyAlignment="1">
      <alignment vertical="center" wrapText="1"/>
    </xf>
    <xf numFmtId="0" fontId="37" fillId="0" borderId="2" xfId="0" applyFont="1" applyFill="1" applyBorder="1" applyAlignment="1">
      <alignment horizontal="left" vertical="center" wrapText="1"/>
    </xf>
    <xf numFmtId="179" fontId="12" fillId="2" borderId="2" xfId="54" applyNumberFormat="1" applyFont="1" applyFill="1" applyBorder="1" applyAlignment="1">
      <alignment vertical="center"/>
      <protection locked="0"/>
    </xf>
    <xf numFmtId="0" fontId="38" fillId="0" borderId="2" xfId="0" applyFont="1" applyFill="1" applyBorder="1" applyAlignment="1">
      <alignment horizontal="left" vertical="center" wrapText="1"/>
    </xf>
    <xf numFmtId="0" fontId="38" fillId="4" borderId="2" xfId="0" applyFont="1" applyFill="1" applyBorder="1" applyAlignment="1">
      <alignment horizontal="left" vertical="center" wrapText="1"/>
    </xf>
    <xf numFmtId="179" fontId="41" fillId="2" borderId="8" xfId="88" applyNumberFormat="1" applyFont="1" applyFill="1" applyBorder="1" applyAlignment="1">
      <alignment vertical="center"/>
    </xf>
    <xf numFmtId="0" fontId="37" fillId="0" borderId="3" xfId="0" applyFont="1" applyFill="1" applyBorder="1" applyAlignment="1">
      <alignment horizontal="center" vertical="center"/>
    </xf>
    <xf numFmtId="0" fontId="37" fillId="0" borderId="4" xfId="0" applyFont="1" applyFill="1" applyBorder="1" applyAlignment="1">
      <alignment horizontal="center" vertical="center"/>
    </xf>
    <xf numFmtId="0" fontId="14" fillId="0" borderId="0" xfId="139" applyFont="1" applyAlignment="1">
      <alignment wrapText="1"/>
    </xf>
    <xf numFmtId="0" fontId="26" fillId="0" borderId="0" xfId="139" applyFont="1" applyAlignment="1">
      <alignment horizontal="center" vertical="center" wrapText="1"/>
    </xf>
    <xf numFmtId="0" fontId="20" fillId="0" borderId="0" xfId="139" applyFont="1" applyAlignment="1">
      <alignment horizontal="center" vertical="center" wrapText="1"/>
    </xf>
    <xf numFmtId="0" fontId="15" fillId="0" borderId="0" xfId="8" applyFont="1" applyFill="1" applyAlignment="1">
      <alignment vertical="top"/>
      <protection locked="0"/>
    </xf>
    <xf numFmtId="0" fontId="20" fillId="0" borderId="0" xfId="139" applyFont="1" applyAlignment="1">
      <alignment wrapText="1"/>
    </xf>
    <xf numFmtId="0" fontId="21" fillId="0" borderId="0" xfId="139" applyFont="1" applyAlignment="1">
      <alignment wrapText="1"/>
    </xf>
    <xf numFmtId="0" fontId="14" fillId="0" borderId="0" xfId="133" applyFont="1" applyBorder="1" applyAlignment="1">
      <alignment horizontal="left" vertical="center" wrapText="1"/>
    </xf>
    <xf numFmtId="0" fontId="22" fillId="0" borderId="0" xfId="133" applyFont="1" applyBorder="1" applyAlignment="1">
      <alignment horizontal="left" vertical="center" wrapText="1"/>
    </xf>
    <xf numFmtId="49" fontId="23" fillId="0" borderId="0" xfId="139" applyNumberFormat="1" applyFont="1" applyAlignment="1">
      <alignment horizontal="centerContinuous" vertical="center" wrapText="1"/>
    </xf>
    <xf numFmtId="49" fontId="24" fillId="0" borderId="0" xfId="139" applyNumberFormat="1" applyFont="1" applyAlignment="1">
      <alignment horizontal="centerContinuous" vertical="center" wrapText="1"/>
    </xf>
    <xf numFmtId="0" fontId="20" fillId="0" borderId="0" xfId="139" applyFont="1" applyAlignment="1">
      <alignment horizontal="center" wrapText="1"/>
    </xf>
    <xf numFmtId="179" fontId="42" fillId="0" borderId="0" xfId="8" applyNumberFormat="1" applyFont="1" applyFill="1" applyAlignment="1">
      <alignment horizontal="right" vertical="top"/>
      <protection locked="0"/>
    </xf>
    <xf numFmtId="0" fontId="26" fillId="0" borderId="2" xfId="139" applyFont="1" applyBorder="1" applyAlignment="1">
      <alignment horizontal="center" vertical="center" wrapText="1"/>
    </xf>
    <xf numFmtId="1" fontId="26" fillId="0" borderId="2" xfId="139" applyNumberFormat="1" applyFont="1" applyBorder="1" applyAlignment="1" applyProtection="1">
      <alignment horizontal="center" vertical="center" wrapText="1"/>
      <protection locked="0"/>
    </xf>
    <xf numFmtId="0" fontId="26" fillId="0" borderId="0" xfId="139" applyFont="1" applyBorder="1" applyAlignment="1">
      <alignment horizontal="center" vertical="center" wrapText="1"/>
    </xf>
    <xf numFmtId="178" fontId="14" fillId="0" borderId="2" xfId="139" applyNumberFormat="1" applyFont="1" applyFill="1" applyBorder="1" applyAlignment="1">
      <alignment horizontal="center" vertical="center" wrapText="1"/>
    </xf>
    <xf numFmtId="178" fontId="14" fillId="0" borderId="2" xfId="139" applyNumberFormat="1" applyFont="1" applyFill="1" applyBorder="1" applyAlignment="1">
      <alignment horizontal="right" vertical="center" wrapText="1"/>
    </xf>
    <xf numFmtId="0" fontId="20" fillId="0" borderId="0" xfId="139" applyFont="1" applyBorder="1" applyAlignment="1">
      <alignment horizontal="center" vertical="center" wrapText="1"/>
    </xf>
    <xf numFmtId="0" fontId="20" fillId="0" borderId="2" xfId="139" applyFont="1" applyBorder="1" applyAlignment="1">
      <alignment horizontal="center" vertical="center" wrapText="1"/>
    </xf>
    <xf numFmtId="178" fontId="14" fillId="0" borderId="2" xfId="139" applyNumberFormat="1" applyFont="1" applyBorder="1" applyAlignment="1">
      <alignment horizontal="right" vertical="center" wrapText="1"/>
    </xf>
    <xf numFmtId="0" fontId="14" fillId="0" borderId="0" xfId="139" applyFont="1" applyBorder="1" applyAlignment="1">
      <alignment wrapText="1"/>
    </xf>
    <xf numFmtId="49" fontId="1" fillId="0" borderId="11" xfId="8" applyNumberFormat="1" applyFont="1" applyFill="1" applyBorder="1" applyAlignment="1">
      <alignment horizontal="left" vertical="center"/>
      <protection locked="0"/>
    </xf>
    <xf numFmtId="178" fontId="14" fillId="0" borderId="0" xfId="8" applyNumberFormat="1" applyFont="1" applyFill="1" applyAlignment="1">
      <alignment vertical="top"/>
      <protection locked="0"/>
    </xf>
    <xf numFmtId="180" fontId="15" fillId="0" borderId="0" xfId="8" applyNumberFormat="1" applyFont="1" applyFill="1" applyAlignment="1">
      <alignment vertical="top"/>
      <protection locked="0"/>
    </xf>
    <xf numFmtId="49" fontId="15" fillId="0" borderId="0" xfId="116" applyNumberFormat="1" applyFont="1" applyFill="1"/>
    <xf numFmtId="2" fontId="15" fillId="0" borderId="0" xfId="116" applyNumberFormat="1" applyFont="1" applyFill="1"/>
    <xf numFmtId="0" fontId="20" fillId="0" borderId="0" xfId="139" applyFont="1" applyBorder="1" applyAlignment="1">
      <alignment wrapText="1"/>
    </xf>
    <xf numFmtId="179" fontId="15" fillId="0" borderId="0" xfId="8" applyNumberFormat="1" applyFont="1" applyFill="1" applyAlignment="1">
      <alignment vertical="top"/>
      <protection locked="0"/>
    </xf>
    <xf numFmtId="178" fontId="15" fillId="0" borderId="0" xfId="8" applyNumberFormat="1" applyFont="1" applyFill="1" applyAlignment="1">
      <alignment vertical="top"/>
      <protection locked="0"/>
    </xf>
    <xf numFmtId="49" fontId="15" fillId="0" borderId="0" xfId="116" applyNumberFormat="1" applyFont="1" applyFill="1" applyAlignment="1" applyProtection="1">
      <alignment vertical="center"/>
      <protection locked="0"/>
    </xf>
    <xf numFmtId="2" fontId="15" fillId="0" borderId="0" xfId="116" applyNumberFormat="1" applyFont="1" applyFill="1" applyAlignment="1" applyProtection="1">
      <alignment vertical="center"/>
      <protection locked="0"/>
    </xf>
    <xf numFmtId="0" fontId="28" fillId="0" borderId="0" xfId="8" applyFont="1" applyFill="1" applyAlignment="1">
      <alignment vertical="top"/>
      <protection locked="0"/>
    </xf>
    <xf numFmtId="49" fontId="14" fillId="0" borderId="0" xfId="8" applyNumberFormat="1" applyFont="1" applyFill="1" applyAlignment="1">
      <alignment horizontal="left" vertical="top"/>
      <protection locked="0"/>
    </xf>
    <xf numFmtId="0" fontId="14" fillId="0" borderId="0" xfId="8" applyFont="1" applyFill="1" applyAlignment="1">
      <alignment vertical="top"/>
      <protection locked="0"/>
    </xf>
    <xf numFmtId="0" fontId="23" fillId="0" borderId="0" xfId="8" applyFont="1" applyFill="1" applyAlignment="1">
      <alignment horizontal="center" vertical="center" wrapText="1"/>
      <protection locked="0"/>
    </xf>
    <xf numFmtId="0" fontId="24" fillId="0" borderId="0" xfId="8" applyFont="1" applyFill="1" applyAlignment="1">
      <alignment horizontal="center" vertical="center"/>
      <protection locked="0"/>
    </xf>
    <xf numFmtId="49" fontId="26" fillId="0" borderId="2" xfId="8" applyNumberFormat="1" applyFont="1" applyFill="1" applyBorder="1" applyAlignment="1">
      <alignment horizontal="center" vertical="center"/>
      <protection locked="0"/>
    </xf>
    <xf numFmtId="0" fontId="20" fillId="0" borderId="0" xfId="8" applyFont="1" applyFill="1" applyAlignment="1">
      <alignment vertical="top"/>
      <protection locked="0"/>
    </xf>
    <xf numFmtId="0" fontId="28" fillId="0" borderId="0" xfId="116" applyFont="1" applyFill="1" applyAlignment="1">
      <alignment vertical="center" wrapText="1"/>
    </xf>
    <xf numFmtId="49" fontId="14" fillId="0" borderId="2" xfId="8" applyNumberFormat="1" applyFont="1" applyFill="1" applyBorder="1" applyAlignment="1">
      <alignment horizontal="center" vertical="center"/>
      <protection locked="0"/>
    </xf>
    <xf numFmtId="49" fontId="14" fillId="0" borderId="2" xfId="8" applyNumberFormat="1" applyFont="1" applyFill="1" applyBorder="1" applyAlignment="1">
      <alignment horizontal="left" vertical="center"/>
      <protection locked="0"/>
    </xf>
    <xf numFmtId="49" fontId="20" fillId="0" borderId="2" xfId="8" applyNumberFormat="1" applyFont="1" applyFill="1" applyBorder="1" applyAlignment="1">
      <alignment horizontal="center" vertical="center"/>
      <protection locked="0"/>
    </xf>
    <xf numFmtId="0" fontId="15" fillId="0" borderId="0" xfId="116" applyFont="1" applyFill="1" applyAlignment="1">
      <alignment vertical="center" wrapText="1"/>
    </xf>
    <xf numFmtId="179" fontId="28" fillId="0" borderId="0" xfId="8" applyNumberFormat="1" applyFont="1" applyFill="1" applyAlignment="1">
      <alignment vertical="top"/>
      <protection locked="0"/>
    </xf>
    <xf numFmtId="0" fontId="28" fillId="0" borderId="0" xfId="116" applyFont="1" applyFill="1" applyAlignment="1">
      <alignment horizontal="center" vertical="center" wrapText="1"/>
    </xf>
    <xf numFmtId="0" fontId="15" fillId="0" borderId="0" xfId="116" applyFont="1" applyFill="1" applyAlignment="1">
      <alignment horizontal="center" vertical="center" wrapText="1"/>
    </xf>
    <xf numFmtId="178" fontId="14" fillId="0" borderId="2" xfId="8" applyNumberFormat="1" applyFont="1" applyFill="1" applyBorder="1" applyAlignment="1">
      <alignment vertical="center"/>
      <protection locked="0"/>
    </xf>
    <xf numFmtId="49" fontId="15" fillId="0" borderId="0" xfId="8" applyNumberFormat="1" applyFont="1" applyFill="1" applyAlignment="1">
      <alignment horizontal="left" vertical="top" indent="1"/>
      <protection locked="0"/>
    </xf>
    <xf numFmtId="49" fontId="15" fillId="0" borderId="0" xfId="8" applyNumberFormat="1" applyFont="1" applyFill="1" applyAlignment="1">
      <alignment horizontal="left" vertical="top" indent="2"/>
      <protection locked="0"/>
    </xf>
    <xf numFmtId="179" fontId="14" fillId="0" borderId="0" xfId="8" applyNumberFormat="1" applyFont="1" applyFill="1" applyAlignment="1">
      <alignment vertical="top"/>
      <protection locked="0"/>
    </xf>
    <xf numFmtId="0" fontId="23" fillId="0" borderId="0" xfId="8" applyFont="1" applyFill="1" applyAlignment="1">
      <alignment horizontal="center" vertical="top"/>
      <protection locked="0"/>
    </xf>
    <xf numFmtId="0" fontId="24" fillId="0" borderId="0" xfId="8" applyFont="1" applyFill="1" applyAlignment="1">
      <alignment horizontal="center" vertical="top"/>
      <protection locked="0"/>
    </xf>
    <xf numFmtId="179" fontId="24" fillId="0" borderId="0" xfId="8" applyNumberFormat="1" applyFont="1" applyFill="1" applyAlignment="1">
      <alignment horizontal="center" vertical="top"/>
      <protection locked="0"/>
    </xf>
    <xf numFmtId="0" fontId="20" fillId="0" borderId="2" xfId="8" applyFont="1" applyFill="1" applyBorder="1" applyAlignment="1">
      <alignment horizontal="center" vertical="center"/>
      <protection locked="0"/>
    </xf>
    <xf numFmtId="179" fontId="20" fillId="0" borderId="2" xfId="8" applyNumberFormat="1" applyFont="1" applyFill="1" applyBorder="1" applyAlignment="1">
      <alignment horizontal="center" vertical="center"/>
      <protection locked="0"/>
    </xf>
    <xf numFmtId="49" fontId="20" fillId="0" borderId="2" xfId="8" applyNumberFormat="1" applyFont="1" applyFill="1" applyBorder="1" applyAlignment="1">
      <alignment horizontal="left" vertical="center"/>
      <protection locked="0"/>
    </xf>
    <xf numFmtId="0" fontId="20" fillId="0" borderId="2" xfId="8" applyFont="1" applyFill="1" applyBorder="1" applyAlignment="1">
      <alignment horizontal="left" vertical="center"/>
      <protection locked="0"/>
    </xf>
    <xf numFmtId="179" fontId="14" fillId="0" borderId="2" xfId="8" applyNumberFormat="1" applyFont="1" applyFill="1" applyBorder="1" applyAlignment="1">
      <alignment vertical="center"/>
      <protection locked="0"/>
    </xf>
    <xf numFmtId="49" fontId="20" fillId="0" borderId="2" xfId="8" applyNumberFormat="1" applyFont="1" applyFill="1" applyBorder="1" applyAlignment="1">
      <alignment horizontal="left" vertical="center" indent="1"/>
      <protection locked="0"/>
    </xf>
    <xf numFmtId="49" fontId="43" fillId="0" borderId="2" xfId="8" applyNumberFormat="1" applyFont="1" applyFill="1" applyBorder="1" applyAlignment="1">
      <alignment horizontal="left" vertical="center" wrapText="1" indent="1"/>
      <protection locked="0"/>
    </xf>
    <xf numFmtId="49" fontId="14" fillId="0" borderId="2" xfId="8" applyNumberFormat="1" applyFont="1" applyFill="1" applyBorder="1" applyAlignment="1">
      <alignment horizontal="left" vertical="center" indent="1"/>
      <protection locked="0"/>
    </xf>
    <xf numFmtId="49" fontId="14" fillId="0" borderId="0" xfId="8" applyNumberFormat="1" applyFont="1" applyFill="1" applyAlignment="1">
      <alignment horizontal="left" vertical="top" indent="1"/>
      <protection locked="0"/>
    </xf>
    <xf numFmtId="49" fontId="15" fillId="0" borderId="0" xfId="116" applyNumberFormat="1" applyFont="1" applyFill="1" applyAlignment="1">
      <alignment horizontal="left" indent="1"/>
    </xf>
    <xf numFmtId="49" fontId="14" fillId="0" borderId="2" xfId="8" applyNumberFormat="1" applyFont="1" applyFill="1" applyBorder="1" applyAlignment="1">
      <alignment horizontal="left" vertical="center" indent="2"/>
      <protection locked="0"/>
    </xf>
    <xf numFmtId="49" fontId="14" fillId="0" borderId="0" xfId="8" applyNumberFormat="1" applyFont="1" applyFill="1" applyAlignment="1">
      <alignment horizontal="left" vertical="top" indent="2"/>
      <protection locked="0"/>
    </xf>
    <xf numFmtId="49" fontId="15" fillId="0" borderId="0" xfId="116" applyNumberFormat="1" applyFont="1" applyFill="1" applyAlignment="1">
      <alignment horizontal="left" indent="2"/>
    </xf>
    <xf numFmtId="0" fontId="14" fillId="0" borderId="2" xfId="8" applyFont="1" applyFill="1" applyBorder="1" applyAlignment="1">
      <alignment horizontal="left" vertical="center" indent="2"/>
      <protection locked="0"/>
    </xf>
    <xf numFmtId="182" fontId="14" fillId="0" borderId="0" xfId="8" applyNumberFormat="1" applyFont="1" applyFill="1" applyAlignment="1">
      <alignment vertical="top"/>
      <protection locked="0"/>
    </xf>
    <xf numFmtId="182" fontId="15" fillId="0" borderId="0" xfId="8" applyNumberFormat="1" applyFont="1" applyFill="1" applyAlignment="1">
      <alignment vertical="top"/>
      <protection locked="0"/>
    </xf>
    <xf numFmtId="0" fontId="20" fillId="0" borderId="3" xfId="8" applyFont="1" applyFill="1" applyBorder="1" applyAlignment="1">
      <alignment horizontal="center" vertical="center"/>
      <protection locked="0"/>
    </xf>
    <xf numFmtId="0" fontId="20" fillId="0" borderId="4" xfId="8" applyFont="1" applyFill="1" applyBorder="1" applyAlignment="1">
      <alignment horizontal="center" vertical="center"/>
      <protection locked="0"/>
    </xf>
    <xf numFmtId="179" fontId="20" fillId="0" borderId="2" xfId="8" applyNumberFormat="1" applyFont="1" applyFill="1" applyBorder="1" applyAlignment="1">
      <alignment vertical="center"/>
      <protection locked="0"/>
    </xf>
    <xf numFmtId="179" fontId="6" fillId="0" borderId="0" xfId="116" applyNumberFormat="1" applyFont="1" applyFill="1" applyAlignment="1">
      <alignment vertical="center"/>
    </xf>
    <xf numFmtId="49" fontId="15" fillId="0" borderId="0" xfId="116" applyNumberFormat="1" applyFont="1" applyFill="1" applyAlignment="1" applyProtection="1">
      <alignment horizontal="left" vertical="center" indent="1"/>
      <protection locked="0"/>
    </xf>
    <xf numFmtId="49" fontId="15" fillId="0" borderId="0" xfId="116" applyNumberFormat="1" applyFont="1" applyFill="1" applyAlignment="1" applyProtection="1">
      <alignment horizontal="left" vertical="center" indent="2"/>
      <protection locked="0"/>
    </xf>
    <xf numFmtId="178" fontId="20" fillId="0" borderId="2" xfId="8" applyNumberFormat="1" applyFont="1" applyFill="1" applyBorder="1" applyAlignment="1">
      <alignment vertical="center"/>
      <protection locked="0"/>
    </xf>
    <xf numFmtId="179" fontId="14" fillId="0" borderId="0" xfId="8" applyNumberFormat="1" applyFont="1" applyFill="1" applyAlignment="1">
      <alignment horizontal="right" vertical="center"/>
      <protection locked="0"/>
    </xf>
    <xf numFmtId="0" fontId="14" fillId="0" borderId="0" xfId="116" applyFont="1" applyFill="1" applyAlignment="1">
      <alignment vertical="center" wrapText="1"/>
    </xf>
    <xf numFmtId="49" fontId="43" fillId="0" borderId="2" xfId="8" applyNumberFormat="1" applyFont="1" applyFill="1" applyBorder="1" applyAlignment="1">
      <alignment horizontal="left" vertical="center"/>
      <protection locked="0"/>
    </xf>
    <xf numFmtId="49" fontId="14" fillId="0" borderId="0" xfId="116" applyNumberFormat="1" applyFont="1" applyFill="1" applyAlignment="1">
      <alignment horizontal="left"/>
    </xf>
    <xf numFmtId="49" fontId="25" fillId="0" borderId="2" xfId="8" applyNumberFormat="1" applyFont="1" applyFill="1" applyBorder="1" applyAlignment="1">
      <alignment horizontal="left" vertical="center" indent="1"/>
      <protection locked="0"/>
    </xf>
    <xf numFmtId="49" fontId="14" fillId="0" borderId="0" xfId="116" applyNumberFormat="1" applyFont="1" applyFill="1"/>
    <xf numFmtId="2" fontId="14" fillId="0" borderId="0" xfId="116" applyNumberFormat="1" applyFont="1" applyFill="1"/>
    <xf numFmtId="180" fontId="14" fillId="0" borderId="0" xfId="8" applyNumberFormat="1" applyFont="1" applyFill="1" applyAlignment="1">
      <alignment vertical="top"/>
      <protection locked="0"/>
    </xf>
    <xf numFmtId="0" fontId="43" fillId="0" borderId="3" xfId="8" applyFont="1" applyFill="1" applyBorder="1" applyAlignment="1">
      <alignment horizontal="center" vertical="center"/>
      <protection locked="0"/>
    </xf>
    <xf numFmtId="0" fontId="14" fillId="0" borderId="0" xfId="116" applyFont="1" applyFill="1" applyAlignment="1">
      <alignment horizontal="center" vertical="center" wrapText="1"/>
    </xf>
    <xf numFmtId="49" fontId="14" fillId="0" borderId="0" xfId="116" applyNumberFormat="1" applyFont="1" applyFill="1" applyAlignment="1" applyProtection="1">
      <alignment horizontal="left" vertical="center"/>
      <protection locked="0"/>
    </xf>
    <xf numFmtId="49" fontId="14" fillId="0" borderId="0" xfId="116" applyNumberFormat="1" applyFont="1" applyFill="1" applyAlignment="1" applyProtection="1">
      <alignment vertical="center"/>
      <protection locked="0"/>
    </xf>
    <xf numFmtId="2" fontId="14" fillId="0" borderId="0" xfId="116" applyNumberFormat="1" applyFont="1" applyFill="1" applyAlignment="1" applyProtection="1">
      <alignment vertical="center"/>
      <protection locked="0"/>
    </xf>
    <xf numFmtId="0" fontId="14" fillId="0" borderId="0" xfId="116" applyFont="1" applyFill="1" applyAlignment="1">
      <alignment vertical="center"/>
    </xf>
    <xf numFmtId="0" fontId="26" fillId="0" borderId="0" xfId="116" applyFont="1" applyFill="1" applyAlignment="1">
      <alignment vertical="center"/>
    </xf>
    <xf numFmtId="49" fontId="14" fillId="0" borderId="0" xfId="116" applyNumberFormat="1" applyFont="1" applyFill="1" applyAlignment="1">
      <alignment horizontal="left" vertical="center" indent="1"/>
    </xf>
    <xf numFmtId="0" fontId="20" fillId="0" borderId="0" xfId="116" applyFont="1" applyFill="1" applyAlignment="1">
      <alignment vertical="center"/>
    </xf>
    <xf numFmtId="0" fontId="21" fillId="0" borderId="0" xfId="116" applyFont="1" applyFill="1" applyAlignment="1">
      <alignment vertical="center"/>
    </xf>
    <xf numFmtId="179" fontId="21" fillId="0" borderId="0" xfId="116" applyNumberFormat="1" applyFont="1" applyFill="1" applyAlignment="1">
      <alignment vertical="center"/>
    </xf>
    <xf numFmtId="0" fontId="23" fillId="0" borderId="0" xfId="116" applyFont="1" applyFill="1" applyAlignment="1">
      <alignment horizontal="center" vertical="center"/>
    </xf>
    <xf numFmtId="179" fontId="14" fillId="0" borderId="0" xfId="116" applyNumberFormat="1" applyFont="1" applyFill="1" applyAlignment="1">
      <alignment horizontal="right" vertical="center"/>
    </xf>
    <xf numFmtId="0" fontId="26" fillId="0" borderId="2" xfId="116" applyFont="1" applyFill="1" applyBorder="1" applyAlignment="1">
      <alignment horizontal="center" vertical="center"/>
    </xf>
    <xf numFmtId="179" fontId="26" fillId="0" borderId="2" xfId="116" applyNumberFormat="1" applyFont="1" applyFill="1" applyBorder="1" applyAlignment="1">
      <alignment horizontal="center" vertical="center"/>
    </xf>
    <xf numFmtId="49" fontId="25" fillId="0" borderId="2" xfId="116" applyNumberFormat="1" applyFont="1" applyFill="1" applyBorder="1" applyAlignment="1">
      <alignment horizontal="left" vertical="center"/>
    </xf>
    <xf numFmtId="49" fontId="14" fillId="0" borderId="2" xfId="116" applyNumberFormat="1" applyFont="1" applyFill="1" applyBorder="1" applyAlignment="1">
      <alignment horizontal="left" vertical="center" indent="1"/>
    </xf>
    <xf numFmtId="49" fontId="25" fillId="0" borderId="2" xfId="116" applyNumberFormat="1" applyFont="1" applyFill="1" applyBorder="1" applyAlignment="1">
      <alignment horizontal="left" vertical="center" indent="1"/>
    </xf>
    <xf numFmtId="0" fontId="20" fillId="0" borderId="2" xfId="116" applyFont="1" applyFill="1" applyBorder="1" applyAlignment="1">
      <alignment horizontal="center" vertical="center"/>
    </xf>
    <xf numFmtId="179" fontId="20" fillId="0" borderId="2" xfId="116" applyNumberFormat="1" applyFont="1" applyFill="1" applyBorder="1" applyAlignment="1">
      <alignment horizontal="right" vertical="center"/>
    </xf>
    <xf numFmtId="0" fontId="19" fillId="0" borderId="0" xfId="139" applyFont="1" applyAlignment="1">
      <alignment wrapText="1"/>
    </xf>
    <xf numFmtId="49" fontId="23" fillId="0" borderId="0" xfId="139" applyNumberFormat="1" applyFont="1" applyAlignment="1">
      <alignment horizontal="center" vertical="center" wrapText="1"/>
    </xf>
    <xf numFmtId="179" fontId="42" fillId="0" borderId="1" xfId="8" applyNumberFormat="1" applyFont="1" applyFill="1" applyBorder="1" applyAlignment="1">
      <alignment horizontal="right" vertical="top"/>
      <protection locked="0"/>
    </xf>
    <xf numFmtId="0" fontId="41" fillId="0" borderId="6" xfId="109" applyFont="1" applyBorder="1" applyAlignment="1">
      <alignment horizontal="center" vertical="center" wrapText="1"/>
    </xf>
    <xf numFmtId="0" fontId="41" fillId="0" borderId="12" xfId="109" applyFont="1" applyBorder="1" applyAlignment="1">
      <alignment horizontal="center" vertical="center" wrapText="1"/>
    </xf>
    <xf numFmtId="0" fontId="37" fillId="0" borderId="2" xfId="109" applyFont="1" applyBorder="1" applyAlignment="1">
      <alignment horizontal="center" vertical="center"/>
    </xf>
    <xf numFmtId="0" fontId="37" fillId="0" borderId="2" xfId="109" applyFont="1" applyBorder="1" applyAlignment="1">
      <alignment vertical="center" wrapText="1"/>
    </xf>
    <xf numFmtId="178" fontId="37" fillId="0" borderId="2" xfId="109" applyNumberFormat="1" applyFont="1" applyBorder="1" applyAlignment="1">
      <alignment horizontal="right" vertical="center" wrapText="1"/>
    </xf>
    <xf numFmtId="0" fontId="38" fillId="0" borderId="2" xfId="109" applyFont="1" applyBorder="1" applyAlignment="1">
      <alignment horizontal="center" vertical="center"/>
    </xf>
    <xf numFmtId="0" fontId="38" fillId="0" borderId="2" xfId="109" applyFont="1" applyBorder="1" applyAlignment="1">
      <alignment vertical="center" wrapText="1"/>
    </xf>
    <xf numFmtId="178" fontId="38" fillId="0" borderId="2" xfId="109" applyNumberFormat="1" applyFont="1" applyBorder="1" applyAlignment="1">
      <alignment horizontal="right" vertical="center" wrapText="1"/>
    </xf>
    <xf numFmtId="0" fontId="21" fillId="0" borderId="2" xfId="139" applyFont="1" applyBorder="1" applyAlignment="1">
      <alignment wrapText="1"/>
    </xf>
    <xf numFmtId="0" fontId="37" fillId="0" borderId="3" xfId="109" applyFont="1" applyBorder="1" applyAlignment="1">
      <alignment horizontal="center" vertical="center" wrapText="1"/>
    </xf>
    <xf numFmtId="0" fontId="37" fillId="0" borderId="4" xfId="109" applyFont="1" applyBorder="1" applyAlignment="1">
      <alignment horizontal="center" vertical="center" wrapText="1"/>
    </xf>
    <xf numFmtId="0" fontId="21" fillId="0" borderId="11" xfId="139" applyFont="1" applyBorder="1" applyAlignment="1">
      <alignment horizontal="left" vertical="center" wrapText="1"/>
    </xf>
    <xf numFmtId="0" fontId="21" fillId="0" borderId="0" xfId="139" applyFont="1" applyAlignment="1">
      <alignment horizontal="left" vertical="center" wrapText="1"/>
    </xf>
    <xf numFmtId="49" fontId="26" fillId="0" borderId="6" xfId="8" applyNumberFormat="1" applyFont="1" applyFill="1" applyBorder="1" applyAlignment="1">
      <alignment horizontal="center" vertical="center"/>
      <protection locked="0"/>
    </xf>
    <xf numFmtId="49" fontId="26" fillId="0" borderId="3" xfId="8" applyNumberFormat="1" applyFont="1" applyFill="1" applyBorder="1" applyAlignment="1">
      <alignment horizontal="center" vertical="center"/>
      <protection locked="0"/>
    </xf>
    <xf numFmtId="49" fontId="26" fillId="0" borderId="5" xfId="8" applyNumberFormat="1" applyFont="1" applyFill="1" applyBorder="1" applyAlignment="1">
      <alignment horizontal="center" vertical="center"/>
      <protection locked="0"/>
    </xf>
    <xf numFmtId="49" fontId="26" fillId="0" borderId="4" xfId="8" applyNumberFormat="1" applyFont="1" applyFill="1" applyBorder="1" applyAlignment="1">
      <alignment horizontal="center" vertical="center"/>
      <protection locked="0"/>
    </xf>
    <xf numFmtId="49" fontId="26" fillId="0" borderId="12" xfId="8" applyNumberFormat="1" applyFont="1" applyFill="1" applyBorder="1" applyAlignment="1">
      <alignment horizontal="center" vertical="center"/>
      <protection locked="0"/>
    </xf>
    <xf numFmtId="0" fontId="41" fillId="0" borderId="2" xfId="109" applyFont="1" applyFill="1" applyBorder="1" applyAlignment="1">
      <alignment horizontal="center" vertical="center" wrapText="1"/>
    </xf>
    <xf numFmtId="178" fontId="26" fillId="0" borderId="2" xfId="8" applyNumberFormat="1" applyFont="1" applyFill="1" applyBorder="1" applyAlignment="1">
      <alignment horizontal="center" vertical="center"/>
      <protection locked="0"/>
    </xf>
    <xf numFmtId="178" fontId="26" fillId="0" borderId="2" xfId="8" applyNumberFormat="1" applyFont="1" applyFill="1" applyBorder="1" applyAlignment="1">
      <alignment horizontal="right" vertical="center"/>
      <protection locked="0"/>
    </xf>
    <xf numFmtId="0" fontId="14" fillId="0" borderId="0" xfId="8" applyFont="1" applyFill="1" applyAlignment="1">
      <alignment vertical="center" wrapText="1"/>
      <protection locked="0"/>
    </xf>
    <xf numFmtId="0" fontId="1" fillId="0" borderId="0" xfId="8" applyFont="1" applyFill="1" applyAlignment="1">
      <alignment vertical="center" wrapText="1"/>
      <protection locked="0"/>
    </xf>
    <xf numFmtId="49" fontId="1" fillId="0" borderId="0" xfId="8" applyNumberFormat="1" applyFont="1" applyFill="1" applyAlignment="1">
      <alignment horizontal="left" vertical="center" wrapText="1"/>
      <protection locked="0"/>
    </xf>
    <xf numFmtId="49" fontId="14" fillId="0" borderId="0" xfId="8" applyNumberFormat="1" applyFont="1" applyFill="1" applyAlignment="1">
      <alignment horizontal="left" vertical="center" wrapText="1"/>
      <protection locked="0"/>
    </xf>
    <xf numFmtId="179" fontId="14" fillId="0" borderId="0" xfId="8" applyNumberFormat="1" applyFont="1" applyFill="1" applyAlignment="1">
      <alignment vertical="center" wrapText="1"/>
      <protection locked="0"/>
    </xf>
    <xf numFmtId="0" fontId="15" fillId="0" borderId="0" xfId="8" applyFont="1" applyFill="1" applyAlignment="1">
      <alignment vertical="center" wrapText="1"/>
      <protection locked="0"/>
    </xf>
    <xf numFmtId="0" fontId="44" fillId="0" borderId="0" xfId="140" applyFont="1" applyFill="1" applyAlignment="1" applyProtection="1">
      <alignment horizontal="center" vertical="center" wrapText="1"/>
      <protection locked="0"/>
    </xf>
    <xf numFmtId="179" fontId="14" fillId="0" borderId="0" xfId="8" applyNumberFormat="1" applyFont="1" applyFill="1" applyAlignment="1">
      <alignment horizontal="right" vertical="center" wrapText="1"/>
      <protection locked="0"/>
    </xf>
    <xf numFmtId="49" fontId="12" fillId="0" borderId="2" xfId="8" applyNumberFormat="1" applyFont="1" applyFill="1" applyBorder="1" applyAlignment="1">
      <alignment horizontal="center" vertical="center" wrapText="1"/>
      <protection locked="0"/>
    </xf>
    <xf numFmtId="179" fontId="12" fillId="0" borderId="2" xfId="8" applyNumberFormat="1" applyFont="1" applyFill="1" applyBorder="1" applyAlignment="1">
      <alignment horizontal="center" vertical="center" wrapText="1"/>
      <protection locked="0"/>
    </xf>
    <xf numFmtId="0" fontId="38" fillId="0" borderId="2" xfId="136" applyFont="1" applyBorder="1" applyAlignment="1" applyProtection="1">
      <alignment vertical="center" wrapText="1"/>
    </xf>
    <xf numFmtId="0" fontId="38" fillId="0" borderId="2" xfId="136" applyFont="1" applyBorder="1" applyAlignment="1" applyProtection="1">
      <alignment horizontal="right" vertical="center" wrapText="1"/>
    </xf>
    <xf numFmtId="0" fontId="12" fillId="0" borderId="3" xfId="8" applyFont="1" applyFill="1" applyBorder="1" applyAlignment="1">
      <alignment horizontal="center" vertical="center" wrapText="1"/>
      <protection locked="0"/>
    </xf>
    <xf numFmtId="179" fontId="12" fillId="0" borderId="2" xfId="8" applyNumberFormat="1" applyFont="1" applyFill="1" applyBorder="1" applyAlignment="1">
      <alignment horizontal="right" vertical="center" wrapText="1"/>
      <protection locked="0"/>
    </xf>
    <xf numFmtId="0" fontId="20" fillId="0" borderId="0" xfId="116" applyFont="1" applyFill="1" applyAlignment="1">
      <alignment vertical="center" wrapText="1"/>
    </xf>
    <xf numFmtId="49" fontId="14" fillId="0" borderId="0" xfId="116" applyNumberFormat="1" applyFont="1" applyFill="1" applyAlignment="1">
      <alignment horizontal="left" vertical="center" wrapText="1"/>
    </xf>
    <xf numFmtId="0" fontId="21" fillId="0" borderId="0" xfId="116" applyFont="1" applyFill="1" applyAlignment="1">
      <alignment vertical="center" wrapText="1"/>
    </xf>
    <xf numFmtId="179" fontId="21" fillId="0" borderId="0" xfId="116" applyNumberFormat="1" applyFont="1" applyFill="1" applyAlignment="1">
      <alignment vertical="center" wrapText="1"/>
    </xf>
    <xf numFmtId="179" fontId="14" fillId="0" borderId="0" xfId="116" applyNumberFormat="1" applyFont="1" applyFill="1" applyAlignment="1">
      <alignment horizontal="right" vertical="center" wrapText="1"/>
    </xf>
    <xf numFmtId="0" fontId="26" fillId="0" borderId="2" xfId="116" applyFont="1" applyFill="1" applyBorder="1" applyAlignment="1">
      <alignment horizontal="center" vertical="center" wrapText="1"/>
    </xf>
    <xf numFmtId="179" fontId="20" fillId="0" borderId="2" xfId="116" applyNumberFormat="1" applyFont="1" applyFill="1" applyBorder="1" applyAlignment="1">
      <alignment horizontal="center" vertical="center" wrapText="1"/>
    </xf>
    <xf numFmtId="179" fontId="1" fillId="0" borderId="2" xfId="142" applyNumberFormat="1" applyFont="1" applyFill="1" applyBorder="1" applyAlignment="1">
      <alignment vertical="center" wrapText="1"/>
    </xf>
    <xf numFmtId="0" fontId="43" fillId="0" borderId="3" xfId="116" applyFont="1" applyFill="1" applyBorder="1" applyAlignment="1">
      <alignment horizontal="center" vertical="center" wrapText="1"/>
    </xf>
    <xf numFmtId="179" fontId="20" fillId="0" borderId="2" xfId="116" applyNumberFormat="1" applyFont="1" applyFill="1" applyBorder="1" applyAlignment="1">
      <alignment horizontal="right" vertical="center" wrapText="1"/>
    </xf>
    <xf numFmtId="0" fontId="14" fillId="0" borderId="0" xfId="139" applyFont="1" applyFill="1" applyAlignment="1">
      <alignment wrapText="1"/>
    </xf>
    <xf numFmtId="0" fontId="26" fillId="0" borderId="0" xfId="139" applyFont="1" applyFill="1" applyAlignment="1">
      <alignment horizontal="center" vertical="center" wrapText="1"/>
    </xf>
    <xf numFmtId="0" fontId="19" fillId="0" borderId="0" xfId="139" applyFont="1" applyFill="1" applyAlignment="1">
      <alignment wrapText="1"/>
    </xf>
    <xf numFmtId="0" fontId="20" fillId="0" borderId="0" xfId="139" applyFont="1" applyFill="1" applyAlignment="1">
      <alignment horizontal="center" vertical="center" wrapText="1"/>
    </xf>
    <xf numFmtId="0" fontId="21" fillId="0" borderId="0" xfId="139" applyFont="1" applyFill="1" applyAlignment="1">
      <alignment wrapText="1"/>
    </xf>
    <xf numFmtId="0" fontId="14" fillId="0" borderId="0" xfId="133" applyFont="1" applyFill="1" applyBorder="1" applyAlignment="1">
      <alignment horizontal="left" vertical="center" wrapText="1"/>
    </xf>
    <xf numFmtId="49" fontId="23" fillId="0" borderId="0" xfId="139" applyNumberFormat="1" applyFont="1" applyFill="1" applyAlignment="1">
      <alignment horizontal="center" vertical="center" wrapText="1"/>
    </xf>
    <xf numFmtId="0" fontId="20" fillId="0" borderId="0" xfId="139" applyFont="1" applyFill="1" applyAlignment="1">
      <alignment horizontal="center" wrapText="1"/>
    </xf>
    <xf numFmtId="0" fontId="12" fillId="0" borderId="0" xfId="139" applyFont="1" applyFill="1" applyAlignment="1">
      <alignment horizontal="center" wrapText="1"/>
    </xf>
    <xf numFmtId="0" fontId="26" fillId="0" borderId="6" xfId="139" applyFont="1" applyFill="1" applyBorder="1" applyAlignment="1">
      <alignment horizontal="center" vertical="center" wrapText="1"/>
    </xf>
    <xf numFmtId="0" fontId="26" fillId="0" borderId="12" xfId="139" applyFont="1" applyFill="1" applyBorder="1" applyAlignment="1">
      <alignment horizontal="center" vertical="center" wrapText="1"/>
    </xf>
    <xf numFmtId="0" fontId="26" fillId="0" borderId="0" xfId="139"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109" applyFont="1" applyFill="1" applyBorder="1" applyAlignment="1">
      <alignment vertical="center" wrapText="1"/>
    </xf>
    <xf numFmtId="180" fontId="12" fillId="0" borderId="2" xfId="109" applyNumberFormat="1" applyFont="1" applyFill="1" applyBorder="1" applyAlignment="1">
      <alignment horizontal="right" vertical="center" wrapText="1"/>
    </xf>
    <xf numFmtId="0" fontId="1" fillId="0" borderId="2" xfId="0" applyFont="1" applyFill="1" applyBorder="1" applyAlignment="1">
      <alignment horizontal="center" vertical="center"/>
    </xf>
    <xf numFmtId="0" fontId="1" fillId="0" borderId="2" xfId="109" applyFont="1" applyFill="1" applyBorder="1" applyAlignment="1">
      <alignment vertical="center" wrapText="1"/>
    </xf>
    <xf numFmtId="180" fontId="1" fillId="0" borderId="2" xfId="109" applyNumberFormat="1" applyFont="1" applyFill="1" applyBorder="1" applyAlignment="1">
      <alignment horizontal="right" vertical="center" wrapText="1"/>
    </xf>
    <xf numFmtId="0" fontId="6" fillId="0" borderId="2" xfId="109" applyFont="1" applyFill="1" applyBorder="1" applyAlignment="1">
      <alignment vertical="center" wrapText="1"/>
    </xf>
    <xf numFmtId="0" fontId="12" fillId="0" borderId="3" xfId="109" applyFont="1" applyFill="1" applyBorder="1" applyAlignment="1">
      <alignment horizontal="center" vertical="center" wrapText="1"/>
    </xf>
    <xf numFmtId="0" fontId="12" fillId="0" borderId="4" xfId="109" applyFont="1" applyFill="1" applyBorder="1" applyAlignment="1">
      <alignment horizontal="center" vertical="center" wrapText="1"/>
    </xf>
    <xf numFmtId="0" fontId="20" fillId="0" borderId="0" xfId="139" applyFont="1" applyFill="1" applyBorder="1" applyAlignment="1">
      <alignment horizontal="center" vertical="center" wrapText="1"/>
    </xf>
    <xf numFmtId="0" fontId="6" fillId="0" borderId="11" xfId="139" applyFont="1" applyFill="1" applyBorder="1" applyAlignment="1">
      <alignment horizontal="left" vertical="center" wrapText="1"/>
    </xf>
    <xf numFmtId="0" fontId="21" fillId="0" borderId="11" xfId="139" applyFont="1" applyFill="1" applyBorder="1" applyAlignment="1">
      <alignment horizontal="left" vertical="center" wrapText="1"/>
    </xf>
    <xf numFmtId="0" fontId="21" fillId="0" borderId="0" xfId="139" applyFont="1" applyFill="1" applyAlignment="1">
      <alignment horizontal="left" vertical="center" wrapText="1"/>
    </xf>
    <xf numFmtId="49" fontId="20" fillId="0" borderId="0" xfId="8" applyNumberFormat="1" applyFont="1" applyFill="1" applyAlignment="1">
      <alignment horizontal="left" vertical="top"/>
      <protection locked="0"/>
    </xf>
    <xf numFmtId="0" fontId="20" fillId="0" borderId="0" xfId="133" applyFont="1" applyBorder="1" applyAlignment="1">
      <alignment horizontal="left" vertical="center"/>
    </xf>
    <xf numFmtId="49" fontId="20" fillId="0" borderId="6" xfId="8" applyNumberFormat="1" applyFont="1" applyFill="1" applyBorder="1" applyAlignment="1">
      <alignment horizontal="center" vertical="center"/>
      <protection locked="0"/>
    </xf>
    <xf numFmtId="49" fontId="20" fillId="0" borderId="3" xfId="8" applyNumberFormat="1" applyFont="1" applyFill="1" applyBorder="1" applyAlignment="1">
      <alignment horizontal="center" vertical="center"/>
      <protection locked="0"/>
    </xf>
    <xf numFmtId="49" fontId="20" fillId="0" borderId="5" xfId="8" applyNumberFormat="1" applyFont="1" applyFill="1" applyBorder="1" applyAlignment="1">
      <alignment horizontal="center" vertical="center"/>
      <protection locked="0"/>
    </xf>
    <xf numFmtId="49" fontId="20" fillId="0" borderId="4" xfId="8" applyNumberFormat="1" applyFont="1" applyFill="1" applyBorder="1" applyAlignment="1">
      <alignment horizontal="center" vertical="center"/>
      <protection locked="0"/>
    </xf>
    <xf numFmtId="49" fontId="20" fillId="0" borderId="12" xfId="8" applyNumberFormat="1" applyFont="1" applyFill="1" applyBorder="1" applyAlignment="1">
      <alignment horizontal="center" vertical="center"/>
      <protection locked="0"/>
    </xf>
    <xf numFmtId="49" fontId="12" fillId="0" borderId="2" xfId="8" applyNumberFormat="1" applyFont="1" applyFill="1" applyBorder="1" applyAlignment="1">
      <alignment horizontal="center" vertical="center"/>
      <protection locked="0"/>
    </xf>
    <xf numFmtId="0" fontId="37" fillId="0" borderId="2" xfId="109" applyFont="1" applyFill="1" applyBorder="1" applyAlignment="1">
      <alignment horizontal="center" vertical="center" wrapText="1"/>
    </xf>
    <xf numFmtId="178" fontId="20" fillId="0" borderId="2" xfId="8" applyNumberFormat="1" applyFont="1" applyFill="1" applyBorder="1" applyAlignment="1">
      <alignment horizontal="center" vertical="center"/>
      <protection locked="0"/>
    </xf>
    <xf numFmtId="178" fontId="20" fillId="0" borderId="2" xfId="8" applyNumberFormat="1" applyFont="1" applyFill="1" applyBorder="1" applyAlignment="1">
      <alignment horizontal="right" vertical="center"/>
      <protection locked="0"/>
    </xf>
    <xf numFmtId="178" fontId="20" fillId="2" borderId="2" xfId="8" applyNumberFormat="1" applyFont="1" applyFill="1" applyBorder="1" applyAlignment="1">
      <alignment horizontal="right" vertical="center"/>
      <protection locked="0"/>
    </xf>
    <xf numFmtId="178" fontId="15" fillId="0" borderId="0" xfId="116" applyNumberFormat="1" applyFont="1" applyFill="1" applyAlignment="1">
      <alignment vertical="center" wrapText="1"/>
    </xf>
    <xf numFmtId="178" fontId="15" fillId="0" borderId="0" xfId="116" applyNumberFormat="1" applyFont="1" applyFill="1" applyAlignment="1">
      <alignment horizontal="center" vertical="center" wrapText="1"/>
    </xf>
    <xf numFmtId="49" fontId="20" fillId="0" borderId="0" xfId="116" applyNumberFormat="1" applyFont="1" applyFill="1" applyAlignment="1">
      <alignment horizontal="left" vertical="center"/>
    </xf>
    <xf numFmtId="0" fontId="13" fillId="0" borderId="0" xfId="116" applyFont="1" applyFill="1" applyAlignment="1">
      <alignment vertical="center"/>
    </xf>
    <xf numFmtId="179" fontId="13" fillId="0" borderId="0" xfId="116" applyNumberFormat="1" applyFont="1" applyFill="1" applyAlignment="1">
      <alignment horizontal="right" vertical="center"/>
    </xf>
    <xf numFmtId="0" fontId="11" fillId="0" borderId="2" xfId="116" applyFont="1" applyFill="1" applyBorder="1" applyAlignment="1">
      <alignment horizontal="center" vertical="center"/>
    </xf>
    <xf numFmtId="179" fontId="11" fillId="0" borderId="2" xfId="116" applyNumberFormat="1" applyFont="1" applyFill="1" applyBorder="1" applyAlignment="1">
      <alignment horizontal="center" vertical="center"/>
    </xf>
    <xf numFmtId="49" fontId="11" fillId="0" borderId="2" xfId="116" applyNumberFormat="1" applyFont="1" applyFill="1" applyBorder="1" applyAlignment="1">
      <alignment vertical="center"/>
    </xf>
    <xf numFmtId="49" fontId="11" fillId="0" borderId="2" xfId="116" applyNumberFormat="1" applyFont="1" applyFill="1" applyBorder="1" applyAlignment="1">
      <alignment horizontal="left" vertical="center"/>
    </xf>
    <xf numFmtId="49" fontId="11" fillId="0" borderId="2" xfId="116" applyNumberFormat="1" applyFont="1" applyFill="1" applyBorder="1" applyAlignment="1">
      <alignment horizontal="right" vertical="center"/>
    </xf>
    <xf numFmtId="49" fontId="13" fillId="0" borderId="2" xfId="116" applyNumberFormat="1" applyFont="1" applyFill="1" applyBorder="1" applyAlignment="1">
      <alignment vertical="center"/>
    </xf>
    <xf numFmtId="49" fontId="13" fillId="0" borderId="2" xfId="116" applyNumberFormat="1" applyFont="1" applyFill="1" applyBorder="1" applyAlignment="1">
      <alignment horizontal="left" vertical="center" indent="1"/>
    </xf>
    <xf numFmtId="0" fontId="14" fillId="0" borderId="2" xfId="116" applyNumberFormat="1" applyFont="1" applyFill="1" applyBorder="1" applyAlignment="1">
      <alignment horizontal="right" vertical="center"/>
    </xf>
    <xf numFmtId="0" fontId="13" fillId="0" borderId="2" xfId="116" applyNumberFormat="1" applyFont="1" applyFill="1" applyBorder="1" applyAlignment="1">
      <alignment horizontal="right" vertical="center"/>
    </xf>
    <xf numFmtId="0" fontId="11" fillId="0" borderId="2" xfId="116" applyNumberFormat="1" applyFont="1" applyFill="1" applyBorder="1" applyAlignment="1">
      <alignment horizontal="right" vertical="center"/>
    </xf>
    <xf numFmtId="0" fontId="11" fillId="0" borderId="2" xfId="116" applyFont="1" applyFill="1" applyBorder="1" applyAlignment="1">
      <alignment vertical="center"/>
    </xf>
    <xf numFmtId="0" fontId="4" fillId="0" borderId="2" xfId="116" applyNumberFormat="1" applyFont="1" applyFill="1" applyBorder="1" applyAlignment="1">
      <alignment horizontal="right" vertical="center"/>
    </xf>
    <xf numFmtId="178" fontId="11" fillId="0" borderId="2" xfId="116" applyNumberFormat="1" applyFont="1" applyFill="1" applyBorder="1" applyAlignment="1">
      <alignment horizontal="right" vertical="center"/>
    </xf>
    <xf numFmtId="178" fontId="14" fillId="0" borderId="0" xfId="8" applyNumberFormat="1" applyFont="1" applyFill="1" applyAlignment="1">
      <alignment horizontal="right" vertical="top"/>
      <protection locked="0"/>
    </xf>
    <xf numFmtId="49" fontId="13" fillId="0" borderId="0" xfId="8" applyNumberFormat="1" applyFont="1" applyFill="1" applyAlignment="1">
      <alignment horizontal="left" vertical="top"/>
      <protection locked="0"/>
    </xf>
    <xf numFmtId="178" fontId="13" fillId="0" borderId="0" xfId="8" applyNumberFormat="1" applyFont="1" applyFill="1" applyAlignment="1">
      <alignment horizontal="right" vertical="center"/>
      <protection locked="0"/>
    </xf>
    <xf numFmtId="0" fontId="39" fillId="0" borderId="2" xfId="109" applyFont="1" applyBorder="1" applyAlignment="1" applyProtection="1">
      <alignment horizontal="center" vertical="center" wrapText="1"/>
    </xf>
    <xf numFmtId="49" fontId="4" fillId="0" borderId="2" xfId="8" applyNumberFormat="1" applyFont="1" applyFill="1" applyBorder="1" applyAlignment="1">
      <alignment horizontal="center" vertical="center"/>
      <protection locked="0"/>
    </xf>
    <xf numFmtId="178" fontId="4" fillId="0" borderId="2" xfId="8" applyNumberFormat="1" applyFont="1" applyFill="1" applyBorder="1" applyAlignment="1">
      <alignment horizontal="center" vertical="center"/>
      <protection locked="0"/>
    </xf>
    <xf numFmtId="0" fontId="38" fillId="0" borderId="2" xfId="109" applyFont="1" applyBorder="1" applyAlignment="1" applyProtection="1">
      <alignment horizontal="center" vertical="center"/>
    </xf>
    <xf numFmtId="0" fontId="38" fillId="0" borderId="2" xfId="109" applyFont="1" applyBorder="1" applyAlignment="1" applyProtection="1">
      <alignment vertical="center"/>
    </xf>
    <xf numFmtId="0" fontId="13" fillId="0" borderId="2" xfId="8" applyNumberFormat="1" applyFont="1" applyFill="1" applyBorder="1" applyAlignment="1">
      <alignment vertical="center"/>
      <protection locked="0"/>
    </xf>
    <xf numFmtId="0" fontId="1" fillId="0" borderId="2" xfId="109" applyFont="1" applyBorder="1" applyAlignment="1" applyProtection="1">
      <alignment horizontal="center" vertical="center"/>
    </xf>
    <xf numFmtId="0" fontId="38" fillId="0" borderId="2" xfId="109" applyFont="1" applyFill="1" applyBorder="1" applyAlignment="1" applyProtection="1">
      <alignment vertical="center"/>
    </xf>
    <xf numFmtId="0" fontId="14" fillId="0" borderId="2" xfId="8" applyFont="1" applyFill="1" applyBorder="1" applyAlignment="1">
      <alignment vertical="top"/>
      <protection locked="0"/>
    </xf>
    <xf numFmtId="0" fontId="11" fillId="0" borderId="2" xfId="8" applyFont="1" applyFill="1" applyBorder="1" applyAlignment="1">
      <alignment horizontal="center" vertical="center"/>
      <protection locked="0"/>
    </xf>
    <xf numFmtId="0" fontId="11" fillId="0" borderId="2" xfId="8" applyNumberFormat="1" applyFont="1" applyFill="1" applyBorder="1" applyAlignment="1">
      <alignment horizontal="right" vertical="center"/>
      <protection locked="0"/>
    </xf>
    <xf numFmtId="0" fontId="2"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9" fillId="0" borderId="2" xfId="0" applyFont="1" applyFill="1" applyBorder="1" applyAlignment="1">
      <alignment horizontal="center" vertical="center"/>
    </xf>
    <xf numFmtId="178" fontId="0" fillId="0" borderId="0" xfId="0" applyNumberFormat="1" applyAlignment="1">
      <alignment vertical="center"/>
    </xf>
    <xf numFmtId="0" fontId="11" fillId="0" borderId="2" xfId="0" applyFont="1" applyFill="1" applyBorder="1" applyAlignment="1">
      <alignment horizontal="center" vertical="center"/>
    </xf>
    <xf numFmtId="0" fontId="11" fillId="0" borderId="2" xfId="8" applyNumberFormat="1" applyFont="1" applyFill="1" applyBorder="1" applyAlignment="1">
      <alignment vertical="center"/>
      <protection locked="0"/>
    </xf>
    <xf numFmtId="0" fontId="45" fillId="0" borderId="0" xfId="138" applyFont="1" applyBorder="1" applyAlignment="1">
      <alignment horizontal="center" vertical="center"/>
    </xf>
    <xf numFmtId="0" fontId="46" fillId="0" borderId="0" xfId="138" applyFont="1" applyBorder="1">
      <alignment vertical="center"/>
    </xf>
    <xf numFmtId="0" fontId="47" fillId="0" borderId="0" xfId="138" applyFont="1" applyBorder="1">
      <alignment vertical="center"/>
    </xf>
    <xf numFmtId="0" fontId="48" fillId="0" borderId="0" xfId="114" applyFont="1" applyAlignment="1">
      <alignment horizontal="center" vertical="center"/>
    </xf>
  </cellXfs>
  <cellStyles count="159">
    <cellStyle name="常规" xfId="0" builtinId="0"/>
    <cellStyle name="货币[0]" xfId="1" builtinId="7"/>
    <cellStyle name="20% - 强调文字颜色 3" xfId="2" builtinId="38"/>
    <cellStyle name="输入" xfId="3" builtinId="20"/>
    <cellStyle name="常规 44" xfId="4"/>
    <cellStyle name="常规 39" xfId="5"/>
    <cellStyle name="60% - 着色 2" xfId="6"/>
    <cellStyle name="货币" xfId="7" builtinId="4"/>
    <cellStyle name="常规_功能分类1212zhangl" xfId="8"/>
    <cellStyle name="千位分隔[0]" xfId="9" builtinId="6"/>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常规 6" xfId="17"/>
    <cellStyle name="注释" xfId="18" builtinId="10"/>
    <cellStyle name="60% - 强调文字颜色 2" xfId="19" builtinId="36"/>
    <cellStyle name="标题 4" xfId="20" builtinId="19"/>
    <cellStyle name="警告文本" xfId="21" builtinId="11"/>
    <cellStyle name="40% - 着色 3" xfId="22"/>
    <cellStyle name="_ET_STYLE_NoName_00_" xfId="23"/>
    <cellStyle name="常规 5 2" xfId="24"/>
    <cellStyle name="标题" xfId="25" builtinId="15"/>
    <cellStyle name="着色 1" xfId="26"/>
    <cellStyle name="20% - 着色 5" xfId="27"/>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表标题 2" xfId="42"/>
    <cellStyle name="40% - 着色 5" xfId="43"/>
    <cellStyle name="好" xfId="44" builtinId="26"/>
    <cellStyle name="着色 5" xfId="45"/>
    <cellStyle name="适中" xfId="46" builtinId="28"/>
    <cellStyle name="常规 8 2" xfId="47"/>
    <cellStyle name="20% - 强调文字颜色 5" xfId="48" builtinId="46"/>
    <cellStyle name="强调文字颜色 1" xfId="49" builtinId="29"/>
    <cellStyle name="20% - 强调文字颜色 1" xfId="50" builtinId="30"/>
    <cellStyle name="40% - 强调文字颜色 1" xfId="51" builtinId="31"/>
    <cellStyle name="20% - 强调文字颜色 2" xfId="52" builtinId="34"/>
    <cellStyle name="40% - 强调文字颜色 2" xfId="53" builtinId="35"/>
    <cellStyle name="常规_功能分类1212zhangl 2" xfId="54"/>
    <cellStyle name="强调文字颜色 3" xfId="55" builtinId="37"/>
    <cellStyle name="强调文字颜色 4" xfId="56" builtinId="41"/>
    <cellStyle name="20% - 强调文字颜色 4" xfId="57" builtinId="42"/>
    <cellStyle name="40% - 强调文字颜色 4" xfId="58" builtinId="43"/>
    <cellStyle name="20% - 着色 1" xfId="59"/>
    <cellStyle name="强调文字颜色 5" xfId="60" builtinId="45"/>
    <cellStyle name="40% - 强调文字颜色 5" xfId="61" builtinId="47"/>
    <cellStyle name="20% - 着色 2" xfId="62"/>
    <cellStyle name="60% - 强调文字颜色 5" xfId="63" builtinId="48"/>
    <cellStyle name="强调文字颜色 6" xfId="64" builtinId="49"/>
    <cellStyle name="40% - 强调文字颜色 6" xfId="65" builtinId="51"/>
    <cellStyle name="20% - 着色 3" xfId="66"/>
    <cellStyle name="60% - 强调文字颜色 6" xfId="67" builtinId="52"/>
    <cellStyle name="_ET_STYLE_NoName_00__2016年人代会报告附表20160104" xfId="68"/>
    <cellStyle name="差_发老吕2016基本支出测算11.28" xfId="69"/>
    <cellStyle name="_ET_STYLE_NoName_00__国库1月5日调整表" xfId="70"/>
    <cellStyle name="20% - 着色 4" xfId="71"/>
    <cellStyle name="着色 2" xfId="72"/>
    <cellStyle name="20% - 着色 6" xfId="73"/>
    <cellStyle name="40% - 着色 1" xfId="74"/>
    <cellStyle name="40% - 着色 2" xfId="75"/>
    <cellStyle name="表标题 3" xfId="76"/>
    <cellStyle name="40% - 着色 6" xfId="77"/>
    <cellStyle name="常规 43" xfId="78"/>
    <cellStyle name="60% - 着色 1" xfId="79"/>
    <cellStyle name="常规 45" xfId="80"/>
    <cellStyle name="60% - 着色 3" xfId="81"/>
    <cellStyle name="常规 46" xfId="82"/>
    <cellStyle name="60% - 着色 4" xfId="83"/>
    <cellStyle name="常规 47" xfId="84"/>
    <cellStyle name="60% - 着色 5" xfId="85"/>
    <cellStyle name="60% - 着色 6" xfId="86"/>
    <cellStyle name="no dec" xfId="87"/>
    <cellStyle name="Normal" xfId="88"/>
    <cellStyle name="百分比 2" xfId="89"/>
    <cellStyle name="表标题" xfId="90"/>
    <cellStyle name="差_全国各省民生政策标准10.7(lp稿)(1)" xfId="91"/>
    <cellStyle name="常规 21 2" xfId="92"/>
    <cellStyle name="常规 10" xfId="93"/>
    <cellStyle name="常规 10 2" xfId="94"/>
    <cellStyle name="常规 10 4 2" xfId="95"/>
    <cellStyle name="常规 11" xfId="96"/>
    <cellStyle name="常规 11 2" xfId="97"/>
    <cellStyle name="常规 12" xfId="98"/>
    <cellStyle name="常规 12 2" xfId="99"/>
    <cellStyle name="常规 13" xfId="100"/>
    <cellStyle name="常规 13 2" xfId="101"/>
    <cellStyle name="常规 14" xfId="102"/>
    <cellStyle name="常规 14 2" xfId="103"/>
    <cellStyle name="常规 20" xfId="104"/>
    <cellStyle name="常规 15" xfId="105"/>
    <cellStyle name="常规 18" xfId="106"/>
    <cellStyle name="常规 19" xfId="107"/>
    <cellStyle name="常规 19 2" xfId="108"/>
    <cellStyle name="常规 2" xfId="109"/>
    <cellStyle name="常规 2 2" xfId="110"/>
    <cellStyle name="常规 2 2 2" xfId="111"/>
    <cellStyle name="常规 2 3" xfId="112"/>
    <cellStyle name="常规 20 2" xfId="113"/>
    <cellStyle name="常规 16" xfId="114"/>
    <cellStyle name="常规 21" xfId="115"/>
    <cellStyle name="常规 3" xfId="116"/>
    <cellStyle name="常规 3 2" xfId="117"/>
    <cellStyle name="常规 44 2" xfId="118"/>
    <cellStyle name="常规 39 2" xfId="119"/>
    <cellStyle name="常规 4" xfId="120"/>
    <cellStyle name="常规 4 2" xfId="121"/>
    <cellStyle name="常规 40" xfId="122"/>
    <cellStyle name="常规 40 2" xfId="123"/>
    <cellStyle name="常规 41" xfId="124"/>
    <cellStyle name="常规 41 2" xfId="125"/>
    <cellStyle name="常规 43 2" xfId="126"/>
    <cellStyle name="常规 45 2" xfId="127"/>
    <cellStyle name="常规 46 2" xfId="128"/>
    <cellStyle name="常规 47 2" xfId="129"/>
    <cellStyle name="常规 5" xfId="130"/>
    <cellStyle name="常规 6 2" xfId="131"/>
    <cellStyle name="常规 6 2 2" xfId="132"/>
    <cellStyle name="常规_人代会报告附表（定）曹铂0103" xfId="133"/>
    <cellStyle name="常规 7" xfId="134"/>
    <cellStyle name="常规 7 2" xfId="135"/>
    <cellStyle name="常规 8" xfId="136"/>
    <cellStyle name="常规 9" xfId="137"/>
    <cellStyle name="常规 9 3" xfId="138"/>
    <cellStyle name="常规_2013.1.人代会报告附表" xfId="139"/>
    <cellStyle name="常规_表内审核" xfId="140"/>
    <cellStyle name="常规_功能分类1212zhangl 2 2" xfId="141"/>
    <cellStyle name="常规_全省冯）" xfId="142"/>
    <cellStyle name="普通_97-917" xfId="143"/>
    <cellStyle name="着色 4" xfId="144"/>
    <cellStyle name="千分位[0]_BT (2)" xfId="145"/>
    <cellStyle name="千分位_97-917" xfId="146"/>
    <cellStyle name="千位[0]_1" xfId="147"/>
    <cellStyle name="千位_1" xfId="148"/>
    <cellStyle name="数字" xfId="149"/>
    <cellStyle name="数字 2" xfId="150"/>
    <cellStyle name="数字 3" xfId="151"/>
    <cellStyle name="未定义" xfId="152"/>
    <cellStyle name="小数" xfId="153"/>
    <cellStyle name="小数 2" xfId="154"/>
    <cellStyle name="小数 3" xfId="155"/>
    <cellStyle name="样式 1" xfId="156"/>
    <cellStyle name="着色 3" xfId="157"/>
    <cellStyle name="着色 6" xfId="15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J14" sqref="J14"/>
    </sheetView>
  </sheetViews>
  <sheetFormatPr defaultColWidth="9" defaultRowHeight="13.5" outlineLevelCol="7"/>
  <sheetData>
    <row r="1" spans="1:8">
      <c r="A1" s="448" t="s">
        <v>0</v>
      </c>
      <c r="B1" s="448"/>
      <c r="C1" s="448"/>
      <c r="D1" s="448"/>
      <c r="E1" s="448"/>
      <c r="F1" s="448"/>
      <c r="G1" s="448"/>
      <c r="H1" s="448"/>
    </row>
    <row r="2" spans="1:8">
      <c r="A2" s="448"/>
      <c r="B2" s="448"/>
      <c r="C2" s="448"/>
      <c r="D2" s="448"/>
      <c r="E2" s="448"/>
      <c r="F2" s="448"/>
      <c r="G2" s="448"/>
      <c r="H2" s="448"/>
    </row>
    <row r="3" spans="1:8">
      <c r="A3" s="448"/>
      <c r="B3" s="448"/>
      <c r="C3" s="448"/>
      <c r="D3" s="448"/>
      <c r="E3" s="448"/>
      <c r="F3" s="448"/>
      <c r="G3" s="448"/>
      <c r="H3" s="448"/>
    </row>
    <row r="4" spans="1:8">
      <c r="A4" s="448"/>
      <c r="B4" s="448"/>
      <c r="C4" s="448"/>
      <c r="D4" s="448"/>
      <c r="E4" s="448"/>
      <c r="F4" s="448"/>
      <c r="G4" s="448"/>
      <c r="H4" s="448"/>
    </row>
    <row r="5" spans="1:8">
      <c r="A5" s="448"/>
      <c r="B5" s="448"/>
      <c r="C5" s="448"/>
      <c r="D5" s="448"/>
      <c r="E5" s="448"/>
      <c r="F5" s="448"/>
      <c r="G5" s="448"/>
      <c r="H5" s="448"/>
    </row>
    <row r="6" spans="1:8">
      <c r="A6" s="448"/>
      <c r="B6" s="448"/>
      <c r="C6" s="448"/>
      <c r="D6" s="448"/>
      <c r="E6" s="448"/>
      <c r="F6" s="448"/>
      <c r="G6" s="448"/>
      <c r="H6" s="448"/>
    </row>
    <row r="7" spans="1:8">
      <c r="A7" s="448"/>
      <c r="B7" s="448"/>
      <c r="C7" s="448"/>
      <c r="D7" s="448"/>
      <c r="E7" s="448"/>
      <c r="F7" s="448"/>
      <c r="G7" s="448"/>
      <c r="H7" s="448"/>
    </row>
    <row r="8" spans="1:8">
      <c r="A8" s="448"/>
      <c r="B8" s="448"/>
      <c r="C8" s="448"/>
      <c r="D8" s="448"/>
      <c r="E8" s="448"/>
      <c r="F8" s="448"/>
      <c r="G8" s="448"/>
      <c r="H8" s="448"/>
    </row>
    <row r="9" spans="1:8">
      <c r="A9" s="448"/>
      <c r="B9" s="448"/>
      <c r="C9" s="448"/>
      <c r="D9" s="448"/>
      <c r="E9" s="448"/>
      <c r="F9" s="448"/>
      <c r="G9" s="448"/>
      <c r="H9" s="448"/>
    </row>
    <row r="10" spans="1:8">
      <c r="A10" s="448"/>
      <c r="B10" s="448"/>
      <c r="C10" s="448"/>
      <c r="D10" s="448"/>
      <c r="E10" s="448"/>
      <c r="F10" s="448"/>
      <c r="G10" s="448"/>
      <c r="H10" s="448"/>
    </row>
    <row r="11" spans="1:8">
      <c r="A11" s="448"/>
      <c r="B11" s="448"/>
      <c r="C11" s="448"/>
      <c r="D11" s="448"/>
      <c r="E11" s="448"/>
      <c r="F11" s="448"/>
      <c r="G11" s="448"/>
      <c r="H11" s="448"/>
    </row>
    <row r="12" spans="1:8">
      <c r="A12" s="448"/>
      <c r="B12" s="448"/>
      <c r="C12" s="448"/>
      <c r="D12" s="448"/>
      <c r="E12" s="448"/>
      <c r="F12" s="448"/>
      <c r="G12" s="448"/>
      <c r="H12" s="448"/>
    </row>
    <row r="13" spans="1:8">
      <c r="A13" s="448"/>
      <c r="B13" s="448"/>
      <c r="C13" s="448"/>
      <c r="D13" s="448"/>
      <c r="E13" s="448"/>
      <c r="F13" s="448"/>
      <c r="G13" s="448"/>
      <c r="H13" s="448"/>
    </row>
    <row r="14" spans="1:8">
      <c r="A14" s="448"/>
      <c r="B14" s="448"/>
      <c r="C14" s="448"/>
      <c r="D14" s="448"/>
      <c r="E14" s="448"/>
      <c r="F14" s="448"/>
      <c r="G14" s="448"/>
      <c r="H14" s="448"/>
    </row>
    <row r="15" spans="1:8">
      <c r="A15" s="448"/>
      <c r="B15" s="448"/>
      <c r="C15" s="448"/>
      <c r="D15" s="448"/>
      <c r="E15" s="448"/>
      <c r="F15" s="448"/>
      <c r="G15" s="448"/>
      <c r="H15" s="448"/>
    </row>
    <row r="16" spans="1:8">
      <c r="A16" s="448"/>
      <c r="B16" s="448"/>
      <c r="C16" s="448"/>
      <c r="D16" s="448"/>
      <c r="E16" s="448"/>
      <c r="F16" s="448"/>
      <c r="G16" s="448"/>
      <c r="H16" s="448"/>
    </row>
  </sheetData>
  <mergeCells count="1">
    <mergeCell ref="A1:H1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topLeftCell="A19" workbookViewId="0">
      <selection activeCell="H26" sqref="H26"/>
    </sheetView>
  </sheetViews>
  <sheetFormatPr defaultColWidth="7" defaultRowHeight="15" outlineLevelCol="2"/>
  <cols>
    <col min="1" max="1" width="17.875" style="51" customWidth="1"/>
    <col min="2" max="2" width="54.25" style="47" customWidth="1"/>
    <col min="3" max="3" width="14.125" style="136" customWidth="1"/>
    <col min="4" max="16384" width="7" style="53"/>
  </cols>
  <sheetData>
    <row r="1" s="134" customFormat="1" ht="37.5" customHeight="1" spans="1:3">
      <c r="A1" s="4" t="s">
        <v>367</v>
      </c>
      <c r="B1" s="4"/>
      <c r="C1" s="4"/>
    </row>
    <row r="2" s="47" customFormat="1" ht="20.25" customHeight="1" spans="1:3">
      <c r="A2" s="54"/>
      <c r="B2" s="55"/>
      <c r="C2" s="137" t="s">
        <v>53</v>
      </c>
    </row>
    <row r="3" s="135" customFormat="1" ht="30" customHeight="1" spans="1:3">
      <c r="A3" s="138" t="s">
        <v>84</v>
      </c>
      <c r="B3" s="58" t="s">
        <v>111</v>
      </c>
      <c r="C3" s="139" t="s">
        <v>55</v>
      </c>
    </row>
    <row r="4" s="47" customFormat="1" ht="24.95" customHeight="1" spans="1:3">
      <c r="A4" s="140" t="s">
        <v>368</v>
      </c>
      <c r="B4" s="57" t="s">
        <v>94</v>
      </c>
      <c r="C4" s="141">
        <f>C5+C13+C15+C16+C18</f>
        <v>44200</v>
      </c>
    </row>
    <row r="5" s="47" customFormat="1" ht="24.95" customHeight="1" spans="1:3">
      <c r="A5" s="142" t="s">
        <v>369</v>
      </c>
      <c r="B5" s="144" t="s">
        <v>370</v>
      </c>
      <c r="C5" s="143">
        <f>SUBTOTAL(9,C6:C12)</f>
        <v>39172</v>
      </c>
    </row>
    <row r="6" s="47" customFormat="1" ht="24.95" customHeight="1" spans="1:3">
      <c r="A6" s="142" t="s">
        <v>371</v>
      </c>
      <c r="B6" s="145" t="s">
        <v>372</v>
      </c>
      <c r="C6" s="143">
        <v>10039</v>
      </c>
    </row>
    <row r="7" s="47" customFormat="1" ht="24.95" customHeight="1" spans="1:3">
      <c r="A7" s="142" t="s">
        <v>373</v>
      </c>
      <c r="B7" s="146" t="s">
        <v>374</v>
      </c>
      <c r="C7" s="143">
        <v>21500</v>
      </c>
    </row>
    <row r="8" s="47" customFormat="1" ht="24.95" customHeight="1" spans="1:3">
      <c r="A8" s="142" t="s">
        <v>375</v>
      </c>
      <c r="B8" s="145" t="s">
        <v>376</v>
      </c>
      <c r="C8" s="143"/>
    </row>
    <row r="9" s="47" customFormat="1" ht="24.95" customHeight="1" spans="1:3">
      <c r="A9" s="142" t="s">
        <v>377</v>
      </c>
      <c r="B9" s="145" t="s">
        <v>378</v>
      </c>
      <c r="C9" s="143"/>
    </row>
    <row r="10" s="47" customFormat="1" ht="24.95" customHeight="1" spans="1:3">
      <c r="A10" s="142" t="s">
        <v>379</v>
      </c>
      <c r="B10" s="145" t="s">
        <v>380</v>
      </c>
      <c r="C10" s="143"/>
    </row>
    <row r="11" s="47" customFormat="1" ht="24.95" customHeight="1" spans="1:3">
      <c r="A11" s="142" t="s">
        <v>381</v>
      </c>
      <c r="B11" s="145" t="s">
        <v>382</v>
      </c>
      <c r="C11" s="143">
        <v>1020</v>
      </c>
    </row>
    <row r="12" s="47" customFormat="1" ht="24.95" customHeight="1" spans="1:3">
      <c r="A12" s="142" t="s">
        <v>383</v>
      </c>
      <c r="B12" s="145" t="s">
        <v>384</v>
      </c>
      <c r="C12" s="143">
        <v>6613</v>
      </c>
    </row>
    <row r="13" s="47" customFormat="1" ht="24.95" customHeight="1" spans="1:3">
      <c r="A13" s="142" t="s">
        <v>385</v>
      </c>
      <c r="B13" s="147" t="s">
        <v>386</v>
      </c>
      <c r="C13" s="143">
        <f t="shared" ref="C13:C18" si="0">SUM(C14)</f>
        <v>2550</v>
      </c>
    </row>
    <row r="14" s="47" customFormat="1" ht="24.95" customHeight="1" spans="1:3">
      <c r="A14" s="142" t="s">
        <v>387</v>
      </c>
      <c r="B14" s="146" t="s">
        <v>374</v>
      </c>
      <c r="C14" s="143">
        <v>2550</v>
      </c>
    </row>
    <row r="15" s="47" customFormat="1" ht="24.95" customHeight="1" spans="1:3">
      <c r="A15" s="142" t="s">
        <v>388</v>
      </c>
      <c r="B15" s="144" t="s">
        <v>389</v>
      </c>
      <c r="C15" s="143">
        <v>278</v>
      </c>
    </row>
    <row r="16" s="47" customFormat="1" ht="24.95" customHeight="1" spans="1:3">
      <c r="A16" s="142" t="s">
        <v>390</v>
      </c>
      <c r="B16" s="147" t="s">
        <v>391</v>
      </c>
      <c r="C16" s="143">
        <f t="shared" si="0"/>
        <v>2000</v>
      </c>
    </row>
    <row r="17" s="47" customFormat="1" ht="24.95" customHeight="1" spans="1:3">
      <c r="A17" s="142" t="s">
        <v>392</v>
      </c>
      <c r="B17" s="146" t="s">
        <v>393</v>
      </c>
      <c r="C17" s="143">
        <v>2000</v>
      </c>
    </row>
    <row r="18" s="47" customFormat="1" ht="24.95" customHeight="1" spans="1:3">
      <c r="A18" s="142" t="s">
        <v>394</v>
      </c>
      <c r="B18" s="147" t="s">
        <v>395</v>
      </c>
      <c r="C18" s="143">
        <f t="shared" si="0"/>
        <v>200</v>
      </c>
    </row>
    <row r="19" s="47" customFormat="1" ht="24.95" customHeight="1" spans="1:3">
      <c r="A19" s="142" t="s">
        <v>396</v>
      </c>
      <c r="B19" s="147" t="s">
        <v>397</v>
      </c>
      <c r="C19" s="143">
        <v>200</v>
      </c>
    </row>
    <row r="20" s="47" customFormat="1" ht="24.95" customHeight="1" spans="1:3">
      <c r="A20" s="140" t="s">
        <v>398</v>
      </c>
      <c r="B20" s="57" t="s">
        <v>97</v>
      </c>
      <c r="C20" s="141">
        <f>SUBTOTAL(9,C21:C22)</f>
        <v>0</v>
      </c>
    </row>
    <row r="21" s="47" customFormat="1" ht="24.95" customHeight="1" spans="1:3">
      <c r="A21" s="142" t="s">
        <v>399</v>
      </c>
      <c r="B21" s="144" t="s">
        <v>400</v>
      </c>
      <c r="C21" s="143">
        <f>SUBTOTAL(9,C22)</f>
        <v>0</v>
      </c>
    </row>
    <row r="22" s="47" customFormat="1" ht="24.95" customHeight="1" spans="1:3">
      <c r="A22" s="142" t="s">
        <v>401</v>
      </c>
      <c r="B22" s="145" t="s">
        <v>402</v>
      </c>
      <c r="C22" s="143"/>
    </row>
    <row r="23" s="47" customFormat="1" ht="24.95" customHeight="1" spans="1:3">
      <c r="A23" s="140" t="s">
        <v>403</v>
      </c>
      <c r="B23" s="57" t="s">
        <v>106</v>
      </c>
      <c r="C23" s="141">
        <f>C24</f>
        <v>4961</v>
      </c>
    </row>
    <row r="24" s="47" customFormat="1" ht="24.95" customHeight="1" spans="1:3">
      <c r="A24" s="142" t="s">
        <v>404</v>
      </c>
      <c r="B24" s="145" t="s">
        <v>230</v>
      </c>
      <c r="C24" s="143">
        <f>SUM(C25)</f>
        <v>4961</v>
      </c>
    </row>
    <row r="25" s="47" customFormat="1" ht="24.95" customHeight="1" spans="1:3">
      <c r="A25" s="142" t="s">
        <v>405</v>
      </c>
      <c r="B25" s="145" t="s">
        <v>406</v>
      </c>
      <c r="C25" s="143">
        <f>SUM(C26)</f>
        <v>4961</v>
      </c>
    </row>
    <row r="26" s="47" customFormat="1" ht="24.95" customHeight="1" spans="1:3">
      <c r="A26" s="142" t="s">
        <v>407</v>
      </c>
      <c r="B26" s="145" t="s">
        <v>408</v>
      </c>
      <c r="C26" s="143">
        <v>4961</v>
      </c>
    </row>
    <row r="27" s="47" customFormat="1" ht="24.95" customHeight="1" spans="1:3">
      <c r="A27" s="140" t="s">
        <v>409</v>
      </c>
      <c r="B27" s="57" t="s">
        <v>107</v>
      </c>
      <c r="C27" s="148">
        <f>SUBTOTAL(9,C28:C29)</f>
        <v>800</v>
      </c>
    </row>
    <row r="28" s="47" customFormat="1" ht="24.95" customHeight="1" spans="1:3">
      <c r="A28" s="142" t="s">
        <v>410</v>
      </c>
      <c r="B28" s="144" t="s">
        <v>411</v>
      </c>
      <c r="C28" s="143">
        <f>SUBTOTAL(9,C29:C29)</f>
        <v>800</v>
      </c>
    </row>
    <row r="29" s="47" customFormat="1" ht="24.95" customHeight="1" spans="1:3">
      <c r="A29" s="142" t="s">
        <v>412</v>
      </c>
      <c r="B29" s="145" t="s">
        <v>413</v>
      </c>
      <c r="C29" s="143">
        <v>800</v>
      </c>
    </row>
    <row r="30" s="47" customFormat="1" ht="24.95" customHeight="1" spans="1:3">
      <c r="A30" s="140" t="s">
        <v>268</v>
      </c>
      <c r="B30" s="57" t="s">
        <v>108</v>
      </c>
      <c r="C30" s="141">
        <f>SUBTOTAL(9,C31:C32)</f>
        <v>1356</v>
      </c>
    </row>
    <row r="31" s="47" customFormat="1" ht="24.95" customHeight="1" spans="1:3">
      <c r="A31" s="142" t="s">
        <v>414</v>
      </c>
      <c r="B31" s="144" t="s">
        <v>415</v>
      </c>
      <c r="C31" s="143">
        <f>SUBTOTAL(9,C32)</f>
        <v>1356</v>
      </c>
    </row>
    <row r="32" s="47" customFormat="1" ht="24.95" customHeight="1" spans="1:3">
      <c r="A32" s="142" t="s">
        <v>416</v>
      </c>
      <c r="B32" s="145" t="s">
        <v>417</v>
      </c>
      <c r="C32" s="143">
        <v>1356</v>
      </c>
    </row>
    <row r="33" s="47" customFormat="1" ht="30" customHeight="1" spans="1:3">
      <c r="A33" s="149" t="s">
        <v>82</v>
      </c>
      <c r="B33" s="150"/>
      <c r="C33" s="141">
        <f>C4+C20+C23+C27+C30</f>
        <v>51317</v>
      </c>
    </row>
    <row r="34" ht="19.5" customHeight="1"/>
    <row r="35" ht="19.5" customHeight="1"/>
    <row r="36" ht="19.5" customHeight="1"/>
    <row r="37" ht="19.5" customHeight="1"/>
    <row r="38" ht="19.5" customHeight="1"/>
    <row r="39" ht="19.5" customHeight="1"/>
    <row r="50" spans="1:3">
      <c r="A50" s="53"/>
      <c r="B50" s="151" t="s">
        <v>418</v>
      </c>
      <c r="C50" s="53"/>
    </row>
    <row r="51" spans="1:3">
      <c r="A51" s="53"/>
      <c r="B51" s="151" t="s">
        <v>418</v>
      </c>
      <c r="C51" s="53"/>
    </row>
    <row r="52" spans="1:3">
      <c r="A52" s="53"/>
      <c r="B52" s="151" t="s">
        <v>418</v>
      </c>
      <c r="C52" s="53"/>
    </row>
    <row r="53" spans="1:3">
      <c r="A53" s="53"/>
      <c r="B53" s="151" t="s">
        <v>418</v>
      </c>
      <c r="C53" s="53"/>
    </row>
    <row r="54" spans="1:3">
      <c r="A54" s="53"/>
      <c r="B54" s="151" t="s">
        <v>418</v>
      </c>
      <c r="C54" s="53"/>
    </row>
    <row r="55" spans="1:3">
      <c r="A55" s="53"/>
      <c r="B55" s="151" t="s">
        <v>418</v>
      </c>
      <c r="C55" s="53"/>
    </row>
  </sheetData>
  <mergeCells count="2">
    <mergeCell ref="A1:C1"/>
    <mergeCell ref="A33:B3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3"/>
  <sheetViews>
    <sheetView workbookViewId="0">
      <selection activeCell="H26" sqref="H26"/>
    </sheetView>
  </sheetViews>
  <sheetFormatPr defaultColWidth="7" defaultRowHeight="15"/>
  <cols>
    <col min="1" max="1" width="28.5" style="249" customWidth="1"/>
    <col min="2" max="4" width="19.25" style="249" customWidth="1"/>
    <col min="5" max="5" width="10.375" style="250" hidden="1" customWidth="1"/>
    <col min="6" max="6" width="9.625" style="220" hidden="1" customWidth="1"/>
    <col min="7" max="7" width="8.125" style="220" hidden="1" customWidth="1"/>
    <col min="8" max="8" width="9.625" style="241" hidden="1" customWidth="1"/>
    <col min="9" max="9" width="17.5" style="241" hidden="1" customWidth="1"/>
    <col min="10" max="10" width="12.5" style="242" hidden="1" customWidth="1"/>
    <col min="11" max="11" width="7" style="244" hidden="1" customWidth="1"/>
    <col min="12" max="13" width="7" style="220" hidden="1" customWidth="1"/>
    <col min="14" max="14" width="13.875" style="220" hidden="1" customWidth="1"/>
    <col min="15" max="15" width="7.875" style="220" hidden="1" customWidth="1"/>
    <col min="16" max="16" width="9.5" style="220" hidden="1" customWidth="1"/>
    <col min="17" max="17" width="6.875" style="220" hidden="1" customWidth="1"/>
    <col min="18" max="18" width="9" style="220" hidden="1" customWidth="1"/>
    <col min="19" max="19" width="5.875" style="220" hidden="1" customWidth="1"/>
    <col min="20" max="20" width="5.25" style="220" hidden="1" customWidth="1"/>
    <col min="21" max="21" width="6.5" style="220" hidden="1" customWidth="1"/>
    <col min="22" max="23" width="7" style="220" hidden="1" customWidth="1"/>
    <col min="24" max="24" width="10.625" style="220" hidden="1" customWidth="1"/>
    <col min="25" max="25" width="10.5" style="220" hidden="1" customWidth="1"/>
    <col min="26" max="26" width="10.625" style="220" hidden="1" customWidth="1"/>
    <col min="27" max="27" width="7" style="220" customWidth="1"/>
    <col min="28" max="16384" width="7" style="220"/>
  </cols>
  <sheetData>
    <row r="1" ht="21.75" customHeight="1" spans="1:4">
      <c r="A1" s="93"/>
      <c r="B1" s="93"/>
      <c r="C1" s="93"/>
      <c r="D1" s="93"/>
    </row>
    <row r="2" ht="51.75" customHeight="1" spans="1:10">
      <c r="A2" s="251" t="s">
        <v>21</v>
      </c>
      <c r="B2" s="251"/>
      <c r="C2" s="251"/>
      <c r="D2" s="252"/>
      <c r="H2" s="220"/>
      <c r="I2" s="220"/>
      <c r="J2" s="220"/>
    </row>
    <row r="3" spans="4:14">
      <c r="D3" s="228" t="s">
        <v>256</v>
      </c>
      <c r="F3" s="220">
        <v>12.11</v>
      </c>
      <c r="H3" s="220">
        <v>12.22</v>
      </c>
      <c r="I3" s="220"/>
      <c r="J3" s="220"/>
      <c r="N3" s="220">
        <v>1.2</v>
      </c>
    </row>
    <row r="4" s="248" customFormat="1" ht="39.75" customHeight="1" spans="1:16">
      <c r="A4" s="337" t="s">
        <v>257</v>
      </c>
      <c r="B4" s="338" t="s">
        <v>55</v>
      </c>
      <c r="C4" s="339"/>
      <c r="D4" s="340"/>
      <c r="E4" s="254"/>
      <c r="H4" s="255" t="s">
        <v>261</v>
      </c>
      <c r="I4" s="255" t="s">
        <v>262</v>
      </c>
      <c r="J4" s="255" t="s">
        <v>263</v>
      </c>
      <c r="K4" s="260"/>
      <c r="N4" s="255" t="s">
        <v>261</v>
      </c>
      <c r="O4" s="261" t="s">
        <v>262</v>
      </c>
      <c r="P4" s="255" t="s">
        <v>263</v>
      </c>
    </row>
    <row r="5" s="248" customFormat="1" ht="39.75" customHeight="1" spans="1:16">
      <c r="A5" s="341"/>
      <c r="B5" s="253" t="s">
        <v>82</v>
      </c>
      <c r="C5" s="253" t="s">
        <v>264</v>
      </c>
      <c r="D5" s="253" t="s">
        <v>419</v>
      </c>
      <c r="E5" s="254"/>
      <c r="H5" s="255"/>
      <c r="I5" s="255"/>
      <c r="J5" s="255"/>
      <c r="K5" s="260"/>
      <c r="N5" s="255"/>
      <c r="O5" s="261"/>
      <c r="P5" s="255"/>
    </row>
    <row r="6" ht="39.75" customHeight="1" spans="1:24">
      <c r="A6" s="342" t="s">
        <v>266</v>
      </c>
      <c r="B6" s="343">
        <f t="shared" ref="B6:B7" si="0">C6+D6</f>
        <v>11</v>
      </c>
      <c r="C6" s="331">
        <v>11</v>
      </c>
      <c r="D6" s="331"/>
      <c r="E6" s="239"/>
      <c r="F6" s="240"/>
      <c r="L6" s="245"/>
      <c r="M6" s="245"/>
      <c r="N6" s="241"/>
      <c r="O6" s="241"/>
      <c r="P6" s="242"/>
      <c r="Q6" s="244"/>
      <c r="R6" s="245"/>
      <c r="V6" s="246"/>
      <c r="W6" s="246"/>
      <c r="X6" s="247"/>
    </row>
    <row r="7" ht="39.75" customHeight="1" spans="1:25">
      <c r="A7" s="258" t="s">
        <v>267</v>
      </c>
      <c r="B7" s="343">
        <f t="shared" si="0"/>
        <v>11</v>
      </c>
      <c r="C7" s="344">
        <f>SUM(C6:C6)</f>
        <v>11</v>
      </c>
      <c r="D7" s="344"/>
      <c r="H7" s="259" t="str">
        <f>""</f>
        <v/>
      </c>
      <c r="I7" s="259" t="str">
        <f>""</f>
        <v/>
      </c>
      <c r="J7" s="259" t="str">
        <f>""</f>
        <v/>
      </c>
      <c r="N7" s="259" t="str">
        <f>""</f>
        <v/>
      </c>
      <c r="O7" s="262" t="str">
        <f>""</f>
        <v/>
      </c>
      <c r="P7" s="259" t="str">
        <f>""</f>
        <v/>
      </c>
      <c r="X7" s="263" t="e">
        <f>T8+#REF!+#REF!+#REF!+#REF!+#REF!+#REF!+#REF!+#REF!+#REF!+#REF!+#REF!+#REF!+#REF!+#REF!+#REF!+#REF!+#REF!+#REF!+#REF!+#REF!</f>
        <v>#REF!</v>
      </c>
      <c r="Y7" s="263" t="e">
        <f>U8+#REF!+#REF!+#REF!+#REF!+#REF!+#REF!+#REF!+#REF!+#REF!+#REF!+#REF!+#REF!+#REF!+#REF!+#REF!+#REF!+#REF!+#REF!+#REF!+#REF!</f>
        <v>#REF!</v>
      </c>
    </row>
    <row r="8" ht="28.15" customHeight="1" spans="1:22">
      <c r="A8" s="250"/>
      <c r="B8" s="220"/>
      <c r="C8" s="220"/>
      <c r="D8" s="241"/>
      <c r="E8" s="241"/>
      <c r="F8" s="242"/>
      <c r="G8" s="244"/>
      <c r="H8" s="220"/>
      <c r="I8" s="220"/>
      <c r="J8" s="220"/>
      <c r="K8" s="220"/>
      <c r="N8" s="245"/>
      <c r="R8" s="246" t="s">
        <v>268</v>
      </c>
      <c r="S8" s="246" t="s">
        <v>269</v>
      </c>
      <c r="T8" s="247">
        <v>19998</v>
      </c>
      <c r="U8" s="220" t="e">
        <f>#REF!-T8</f>
        <v>#REF!</v>
      </c>
      <c r="V8" s="220" t="e">
        <f>R8-#REF!</f>
        <v>#REF!</v>
      </c>
    </row>
    <row r="9" ht="28.15" customHeight="1" spans="1:22">
      <c r="A9" s="250"/>
      <c r="B9" s="220"/>
      <c r="C9" s="220"/>
      <c r="D9" s="241"/>
      <c r="E9" s="241"/>
      <c r="F9" s="242"/>
      <c r="G9" s="244"/>
      <c r="H9" s="220"/>
      <c r="I9" s="220"/>
      <c r="J9" s="220"/>
      <c r="K9" s="220"/>
      <c r="N9" s="245"/>
      <c r="R9" s="246" t="s">
        <v>270</v>
      </c>
      <c r="S9" s="246" t="s">
        <v>271</v>
      </c>
      <c r="T9" s="247">
        <v>19998</v>
      </c>
      <c r="U9" s="220" t="e">
        <f>#REF!-T9</f>
        <v>#REF!</v>
      </c>
      <c r="V9" s="220" t="e">
        <f>R9-#REF!</f>
        <v>#REF!</v>
      </c>
    </row>
    <row r="10" ht="28.15" customHeight="1" spans="1:22">
      <c r="A10" s="250"/>
      <c r="B10" s="220"/>
      <c r="C10" s="220"/>
      <c r="D10" s="241"/>
      <c r="E10" s="241"/>
      <c r="F10" s="242"/>
      <c r="G10" s="244"/>
      <c r="H10" s="220"/>
      <c r="I10" s="220"/>
      <c r="J10" s="220"/>
      <c r="K10" s="220"/>
      <c r="N10" s="245"/>
      <c r="R10" s="246" t="s">
        <v>272</v>
      </c>
      <c r="S10" s="246" t="s">
        <v>273</v>
      </c>
      <c r="T10" s="247">
        <v>19998</v>
      </c>
      <c r="U10" s="220" t="e">
        <f>#REF!-T10</f>
        <v>#REF!</v>
      </c>
      <c r="V10" s="220" t="e">
        <f>R10-#REF!</f>
        <v>#REF!</v>
      </c>
    </row>
    <row r="11" ht="28.15" customHeight="1" spans="1:14">
      <c r="A11" s="250"/>
      <c r="B11" s="220"/>
      <c r="C11" s="220"/>
      <c r="D11" s="241"/>
      <c r="E11" s="241"/>
      <c r="F11" s="242"/>
      <c r="G11" s="244"/>
      <c r="H11" s="220"/>
      <c r="I11" s="220"/>
      <c r="J11" s="220"/>
      <c r="K11" s="220"/>
      <c r="N11" s="245"/>
    </row>
    <row r="12" ht="19.5" customHeight="1" spans="1:18">
      <c r="A12" s="220"/>
      <c r="B12" s="220"/>
      <c r="C12" s="220"/>
      <c r="D12" s="220"/>
      <c r="E12" s="220"/>
      <c r="H12" s="220"/>
      <c r="I12" s="220"/>
      <c r="J12" s="220"/>
      <c r="K12" s="220"/>
      <c r="R12" s="245"/>
    </row>
    <row r="13" ht="19.5" customHeight="1" spans="1:18">
      <c r="A13" s="220"/>
      <c r="B13" s="220"/>
      <c r="C13" s="220"/>
      <c r="D13" s="220"/>
      <c r="E13" s="220"/>
      <c r="H13" s="220"/>
      <c r="I13" s="220"/>
      <c r="J13" s="220"/>
      <c r="K13" s="220"/>
      <c r="R13" s="245"/>
    </row>
    <row r="14" ht="19.5" customHeight="1" spans="1:18">
      <c r="A14" s="220"/>
      <c r="B14" s="220"/>
      <c r="C14" s="220"/>
      <c r="D14" s="220"/>
      <c r="E14" s="220"/>
      <c r="H14" s="220"/>
      <c r="I14" s="220"/>
      <c r="J14" s="220"/>
      <c r="K14" s="220"/>
      <c r="R14" s="245"/>
    </row>
    <row r="15" ht="19.5" customHeight="1" spans="1:18">
      <c r="A15" s="220"/>
      <c r="B15" s="220"/>
      <c r="C15" s="220"/>
      <c r="D15" s="220"/>
      <c r="E15" s="220"/>
      <c r="H15" s="220"/>
      <c r="I15" s="220"/>
      <c r="J15" s="220"/>
      <c r="K15" s="220"/>
      <c r="R15" s="245"/>
    </row>
    <row r="16" ht="19.5" customHeight="1" spans="1:18">
      <c r="A16" s="220"/>
      <c r="B16" s="220"/>
      <c r="C16" s="220"/>
      <c r="D16" s="220"/>
      <c r="E16" s="220"/>
      <c r="H16" s="220"/>
      <c r="I16" s="220"/>
      <c r="J16" s="220"/>
      <c r="K16" s="220"/>
      <c r="R16" s="245"/>
    </row>
    <row r="17" ht="19.5" customHeight="1" spans="1:18">
      <c r="A17" s="220"/>
      <c r="B17" s="220"/>
      <c r="C17" s="220"/>
      <c r="D17" s="220"/>
      <c r="E17" s="220"/>
      <c r="H17" s="220"/>
      <c r="I17" s="220"/>
      <c r="J17" s="220"/>
      <c r="K17" s="220"/>
      <c r="R17" s="245"/>
    </row>
    <row r="18" ht="19.5" customHeight="1" spans="1:18">
      <c r="A18" s="220"/>
      <c r="B18" s="220"/>
      <c r="C18" s="220"/>
      <c r="D18" s="220"/>
      <c r="E18" s="220"/>
      <c r="H18" s="220"/>
      <c r="I18" s="220"/>
      <c r="J18" s="220"/>
      <c r="K18" s="220"/>
      <c r="R18" s="245"/>
    </row>
    <row r="19" ht="19.5" customHeight="1" spans="1:18">
      <c r="A19" s="220"/>
      <c r="B19" s="220"/>
      <c r="C19" s="220"/>
      <c r="D19" s="220"/>
      <c r="E19" s="220"/>
      <c r="H19" s="220"/>
      <c r="I19" s="220"/>
      <c r="J19" s="220"/>
      <c r="K19" s="220"/>
      <c r="R19" s="245"/>
    </row>
    <row r="20" ht="19.5" customHeight="1" spans="1:18">
      <c r="A20" s="220"/>
      <c r="B20" s="220"/>
      <c r="C20" s="220"/>
      <c r="D20" s="220"/>
      <c r="E20" s="220"/>
      <c r="H20" s="220"/>
      <c r="I20" s="220"/>
      <c r="J20" s="220"/>
      <c r="K20" s="220"/>
      <c r="R20" s="245"/>
    </row>
    <row r="21" ht="19.5" customHeight="1" spans="1:18">
      <c r="A21" s="220"/>
      <c r="B21" s="220"/>
      <c r="C21" s="220"/>
      <c r="D21" s="220"/>
      <c r="E21" s="220"/>
      <c r="H21" s="220"/>
      <c r="I21" s="220"/>
      <c r="J21" s="220"/>
      <c r="K21" s="220"/>
      <c r="R21" s="245"/>
    </row>
    <row r="22" ht="19.5" customHeight="1" spans="1:18">
      <c r="A22" s="220"/>
      <c r="B22" s="220"/>
      <c r="C22" s="220"/>
      <c r="D22" s="220"/>
      <c r="E22" s="220"/>
      <c r="H22" s="220"/>
      <c r="I22" s="220"/>
      <c r="J22" s="220"/>
      <c r="K22" s="220"/>
      <c r="R22" s="245"/>
    </row>
    <row r="23" ht="19.5" customHeight="1" spans="1:18">
      <c r="A23" s="220"/>
      <c r="B23" s="220"/>
      <c r="C23" s="220"/>
      <c r="D23" s="220"/>
      <c r="E23" s="220"/>
      <c r="H23" s="220"/>
      <c r="I23" s="220"/>
      <c r="J23" s="220"/>
      <c r="K23" s="220"/>
      <c r="R23" s="245"/>
    </row>
  </sheetData>
  <mergeCells count="3">
    <mergeCell ref="A2:D2"/>
    <mergeCell ref="B4:D4"/>
    <mergeCell ref="A4:A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H26" sqref="H26"/>
    </sheetView>
  </sheetViews>
  <sheetFormatPr defaultColWidth="7.875" defaultRowHeight="15.75" outlineLevelCol="2"/>
  <cols>
    <col min="1" max="1" width="12.125" style="222" customWidth="1"/>
    <col min="2" max="2" width="45.125" style="222" customWidth="1"/>
    <col min="3" max="3" width="15.25" style="222" customWidth="1"/>
    <col min="4" max="250" width="7.875" style="222"/>
    <col min="251" max="251" width="35.75" style="222" customWidth="1"/>
    <col min="252" max="252" width="7.875" style="222" hidden="1" customWidth="1"/>
    <col min="253" max="254" width="12" style="222" customWidth="1"/>
    <col min="255" max="255" width="8" style="222" customWidth="1"/>
    <col min="256" max="256" width="7.875" style="222" customWidth="1"/>
    <col min="257" max="258" width="7.875" style="222" hidden="1" customWidth="1"/>
    <col min="259" max="506" width="7.875" style="222"/>
    <col min="507" max="507" width="35.75" style="222" customWidth="1"/>
    <col min="508" max="508" width="7.875" style="222" hidden="1" customWidth="1"/>
    <col min="509" max="510" width="12" style="222" customWidth="1"/>
    <col min="511" max="511" width="8" style="222" customWidth="1"/>
    <col min="512" max="512" width="7.875" style="222" customWidth="1"/>
    <col min="513" max="514" width="7.875" style="222" hidden="1" customWidth="1"/>
    <col min="515" max="762" width="7.875" style="222"/>
    <col min="763" max="763" width="35.75" style="222" customWidth="1"/>
    <col min="764" max="764" width="7.875" style="222" hidden="1" customWidth="1"/>
    <col min="765" max="766" width="12" style="222" customWidth="1"/>
    <col min="767" max="767" width="8" style="222" customWidth="1"/>
    <col min="768" max="768" width="7.875" style="222" customWidth="1"/>
    <col min="769" max="770" width="7.875" style="222" hidden="1" customWidth="1"/>
    <col min="771" max="1018" width="7.875" style="222"/>
    <col min="1019" max="1019" width="35.75" style="222" customWidth="1"/>
    <col min="1020" max="1020" width="7.875" style="222" hidden="1" customWidth="1"/>
    <col min="1021" max="1022" width="12" style="222" customWidth="1"/>
    <col min="1023" max="1023" width="8" style="222" customWidth="1"/>
    <col min="1024" max="1024" width="7.875" style="222" customWidth="1"/>
    <col min="1025" max="1026" width="7.875" style="222" hidden="1" customWidth="1"/>
    <col min="1027" max="1274" width="7.875" style="222"/>
    <col min="1275" max="1275" width="35.75" style="222" customWidth="1"/>
    <col min="1276" max="1276" width="7.875" style="222" hidden="1" customWidth="1"/>
    <col min="1277" max="1278" width="12" style="222" customWidth="1"/>
    <col min="1279" max="1279" width="8" style="222" customWidth="1"/>
    <col min="1280" max="1280" width="7.875" style="222" customWidth="1"/>
    <col min="1281" max="1282" width="7.875" style="222" hidden="1" customWidth="1"/>
    <col min="1283" max="1530" width="7.875" style="222"/>
    <col min="1531" max="1531" width="35.75" style="222" customWidth="1"/>
    <col min="1532" max="1532" width="7.875" style="222" hidden="1" customWidth="1"/>
    <col min="1533" max="1534" width="12" style="222" customWidth="1"/>
    <col min="1535" max="1535" width="8" style="222" customWidth="1"/>
    <col min="1536" max="1536" width="7.875" style="222" customWidth="1"/>
    <col min="1537" max="1538" width="7.875" style="222" hidden="1" customWidth="1"/>
    <col min="1539" max="1786" width="7.875" style="222"/>
    <col min="1787" max="1787" width="35.75" style="222" customWidth="1"/>
    <col min="1788" max="1788" width="7.875" style="222" hidden="1" customWidth="1"/>
    <col min="1789" max="1790" width="12" style="222" customWidth="1"/>
    <col min="1791" max="1791" width="8" style="222" customWidth="1"/>
    <col min="1792" max="1792" width="7.875" style="222" customWidth="1"/>
    <col min="1793" max="1794" width="7.875" style="222" hidden="1" customWidth="1"/>
    <col min="1795" max="2042" width="7.875" style="222"/>
    <col min="2043" max="2043" width="35.75" style="222" customWidth="1"/>
    <col min="2044" max="2044" width="7.875" style="222" hidden="1" customWidth="1"/>
    <col min="2045" max="2046" width="12" style="222" customWidth="1"/>
    <col min="2047" max="2047" width="8" style="222" customWidth="1"/>
    <col min="2048" max="2048" width="7.875" style="222" customWidth="1"/>
    <col min="2049" max="2050" width="7.875" style="222" hidden="1" customWidth="1"/>
    <col min="2051" max="2298" width="7.875" style="222"/>
    <col min="2299" max="2299" width="35.75" style="222" customWidth="1"/>
    <col min="2300" max="2300" width="7.875" style="222" hidden="1" customWidth="1"/>
    <col min="2301" max="2302" width="12" style="222" customWidth="1"/>
    <col min="2303" max="2303" width="8" style="222" customWidth="1"/>
    <col min="2304" max="2304" width="7.875" style="222" customWidth="1"/>
    <col min="2305" max="2306" width="7.875" style="222" hidden="1" customWidth="1"/>
    <col min="2307" max="2554" width="7.875" style="222"/>
    <col min="2555" max="2555" width="35.75" style="222" customWidth="1"/>
    <col min="2556" max="2556" width="7.875" style="222" hidden="1" customWidth="1"/>
    <col min="2557" max="2558" width="12" style="222" customWidth="1"/>
    <col min="2559" max="2559" width="8" style="222" customWidth="1"/>
    <col min="2560" max="2560" width="7.875" style="222" customWidth="1"/>
    <col min="2561" max="2562" width="7.875" style="222" hidden="1" customWidth="1"/>
    <col min="2563" max="2810" width="7.875" style="222"/>
    <col min="2811" max="2811" width="35.75" style="222" customWidth="1"/>
    <col min="2812" max="2812" width="7.875" style="222" hidden="1" customWidth="1"/>
    <col min="2813" max="2814" width="12" style="222" customWidth="1"/>
    <col min="2815" max="2815" width="8" style="222" customWidth="1"/>
    <col min="2816" max="2816" width="7.875" style="222" customWidth="1"/>
    <col min="2817" max="2818" width="7.875" style="222" hidden="1" customWidth="1"/>
    <col min="2819" max="3066" width="7.875" style="222"/>
    <col min="3067" max="3067" width="35.75" style="222" customWidth="1"/>
    <col min="3068" max="3068" width="7.875" style="222" hidden="1" customWidth="1"/>
    <col min="3069" max="3070" width="12" style="222" customWidth="1"/>
    <col min="3071" max="3071" width="8" style="222" customWidth="1"/>
    <col min="3072" max="3072" width="7.875" style="222" customWidth="1"/>
    <col min="3073" max="3074" width="7.875" style="222" hidden="1" customWidth="1"/>
    <col min="3075" max="3322" width="7.875" style="222"/>
    <col min="3323" max="3323" width="35.75" style="222" customWidth="1"/>
    <col min="3324" max="3324" width="7.875" style="222" hidden="1" customWidth="1"/>
    <col min="3325" max="3326" width="12" style="222" customWidth="1"/>
    <col min="3327" max="3327" width="8" style="222" customWidth="1"/>
    <col min="3328" max="3328" width="7.875" style="222" customWidth="1"/>
    <col min="3329" max="3330" width="7.875" style="222" hidden="1" customWidth="1"/>
    <col min="3331" max="3578" width="7.875" style="222"/>
    <col min="3579" max="3579" width="35.75" style="222" customWidth="1"/>
    <col min="3580" max="3580" width="7.875" style="222" hidden="1" customWidth="1"/>
    <col min="3581" max="3582" width="12" style="222" customWidth="1"/>
    <col min="3583" max="3583" width="8" style="222" customWidth="1"/>
    <col min="3584" max="3584" width="7.875" style="222" customWidth="1"/>
    <col min="3585" max="3586" width="7.875" style="222" hidden="1" customWidth="1"/>
    <col min="3587" max="3834" width="7.875" style="222"/>
    <col min="3835" max="3835" width="35.75" style="222" customWidth="1"/>
    <col min="3836" max="3836" width="7.875" style="222" hidden="1" customWidth="1"/>
    <col min="3837" max="3838" width="12" style="222" customWidth="1"/>
    <col min="3839" max="3839" width="8" style="222" customWidth="1"/>
    <col min="3840" max="3840" width="7.875" style="222" customWidth="1"/>
    <col min="3841" max="3842" width="7.875" style="222" hidden="1" customWidth="1"/>
    <col min="3843" max="4090" width="7.875" style="222"/>
    <col min="4091" max="4091" width="35.75" style="222" customWidth="1"/>
    <col min="4092" max="4092" width="7.875" style="222" hidden="1" customWidth="1"/>
    <col min="4093" max="4094" width="12" style="222" customWidth="1"/>
    <col min="4095" max="4095" width="8" style="222" customWidth="1"/>
    <col min="4096" max="4096" width="7.875" style="222" customWidth="1"/>
    <col min="4097" max="4098" width="7.875" style="222" hidden="1" customWidth="1"/>
    <col min="4099" max="4346" width="7.875" style="222"/>
    <col min="4347" max="4347" width="35.75" style="222" customWidth="1"/>
    <col min="4348" max="4348" width="7.875" style="222" hidden="1" customWidth="1"/>
    <col min="4349" max="4350" width="12" style="222" customWidth="1"/>
    <col min="4351" max="4351" width="8" style="222" customWidth="1"/>
    <col min="4352" max="4352" width="7.875" style="222" customWidth="1"/>
    <col min="4353" max="4354" width="7.875" style="222" hidden="1" customWidth="1"/>
    <col min="4355" max="4602" width="7.875" style="222"/>
    <col min="4603" max="4603" width="35.75" style="222" customWidth="1"/>
    <col min="4604" max="4604" width="7.875" style="222" hidden="1" customWidth="1"/>
    <col min="4605" max="4606" width="12" style="222" customWidth="1"/>
    <col min="4607" max="4607" width="8" style="222" customWidth="1"/>
    <col min="4608" max="4608" width="7.875" style="222" customWidth="1"/>
    <col min="4609" max="4610" width="7.875" style="222" hidden="1" customWidth="1"/>
    <col min="4611" max="4858" width="7.875" style="222"/>
    <col min="4859" max="4859" width="35.75" style="222" customWidth="1"/>
    <col min="4860" max="4860" width="7.875" style="222" hidden="1" customWidth="1"/>
    <col min="4861" max="4862" width="12" style="222" customWidth="1"/>
    <col min="4863" max="4863" width="8" style="222" customWidth="1"/>
    <col min="4864" max="4864" width="7.875" style="222" customWidth="1"/>
    <col min="4865" max="4866" width="7.875" style="222" hidden="1" customWidth="1"/>
    <col min="4867" max="5114" width="7.875" style="222"/>
    <col min="5115" max="5115" width="35.75" style="222" customWidth="1"/>
    <col min="5116" max="5116" width="7.875" style="222" hidden="1" customWidth="1"/>
    <col min="5117" max="5118" width="12" style="222" customWidth="1"/>
    <col min="5119" max="5119" width="8" style="222" customWidth="1"/>
    <col min="5120" max="5120" width="7.875" style="222" customWidth="1"/>
    <col min="5121" max="5122" width="7.875" style="222" hidden="1" customWidth="1"/>
    <col min="5123" max="5370" width="7.875" style="222"/>
    <col min="5371" max="5371" width="35.75" style="222" customWidth="1"/>
    <col min="5372" max="5372" width="7.875" style="222" hidden="1" customWidth="1"/>
    <col min="5373" max="5374" width="12" style="222" customWidth="1"/>
    <col min="5375" max="5375" width="8" style="222" customWidth="1"/>
    <col min="5376" max="5376" width="7.875" style="222" customWidth="1"/>
    <col min="5377" max="5378" width="7.875" style="222" hidden="1" customWidth="1"/>
    <col min="5379" max="5626" width="7.875" style="222"/>
    <col min="5627" max="5627" width="35.75" style="222" customWidth="1"/>
    <col min="5628" max="5628" width="7.875" style="222" hidden="1" customWidth="1"/>
    <col min="5629" max="5630" width="12" style="222" customWidth="1"/>
    <col min="5631" max="5631" width="8" style="222" customWidth="1"/>
    <col min="5632" max="5632" width="7.875" style="222" customWidth="1"/>
    <col min="5633" max="5634" width="7.875" style="222" hidden="1" customWidth="1"/>
    <col min="5635" max="5882" width="7.875" style="222"/>
    <col min="5883" max="5883" width="35.75" style="222" customWidth="1"/>
    <col min="5884" max="5884" width="7.875" style="222" hidden="1" customWidth="1"/>
    <col min="5885" max="5886" width="12" style="222" customWidth="1"/>
    <col min="5887" max="5887" width="8" style="222" customWidth="1"/>
    <col min="5888" max="5888" width="7.875" style="222" customWidth="1"/>
    <col min="5889" max="5890" width="7.875" style="222" hidden="1" customWidth="1"/>
    <col min="5891" max="6138" width="7.875" style="222"/>
    <col min="6139" max="6139" width="35.75" style="222" customWidth="1"/>
    <col min="6140" max="6140" width="7.875" style="222" hidden="1" customWidth="1"/>
    <col min="6141" max="6142" width="12" style="222" customWidth="1"/>
    <col min="6143" max="6143" width="8" style="222" customWidth="1"/>
    <col min="6144" max="6144" width="7.875" style="222" customWidth="1"/>
    <col min="6145" max="6146" width="7.875" style="222" hidden="1" customWidth="1"/>
    <col min="6147" max="6394" width="7.875" style="222"/>
    <col min="6395" max="6395" width="35.75" style="222" customWidth="1"/>
    <col min="6396" max="6396" width="7.875" style="222" hidden="1" customWidth="1"/>
    <col min="6397" max="6398" width="12" style="222" customWidth="1"/>
    <col min="6399" max="6399" width="8" style="222" customWidth="1"/>
    <col min="6400" max="6400" width="7.875" style="222" customWidth="1"/>
    <col min="6401" max="6402" width="7.875" style="222" hidden="1" customWidth="1"/>
    <col min="6403" max="6650" width="7.875" style="222"/>
    <col min="6651" max="6651" width="35.75" style="222" customWidth="1"/>
    <col min="6652" max="6652" width="7.875" style="222" hidden="1" customWidth="1"/>
    <col min="6653" max="6654" width="12" style="222" customWidth="1"/>
    <col min="6655" max="6655" width="8" style="222" customWidth="1"/>
    <col min="6656" max="6656" width="7.875" style="222" customWidth="1"/>
    <col min="6657" max="6658" width="7.875" style="222" hidden="1" customWidth="1"/>
    <col min="6659" max="6906" width="7.875" style="222"/>
    <col min="6907" max="6907" width="35.75" style="222" customWidth="1"/>
    <col min="6908" max="6908" width="7.875" style="222" hidden="1" customWidth="1"/>
    <col min="6909" max="6910" width="12" style="222" customWidth="1"/>
    <col min="6911" max="6911" width="8" style="222" customWidth="1"/>
    <col min="6912" max="6912" width="7.875" style="222" customWidth="1"/>
    <col min="6913" max="6914" width="7.875" style="222" hidden="1" customWidth="1"/>
    <col min="6915" max="7162" width="7.875" style="222"/>
    <col min="7163" max="7163" width="35.75" style="222" customWidth="1"/>
    <col min="7164" max="7164" width="7.875" style="222" hidden="1" customWidth="1"/>
    <col min="7165" max="7166" width="12" style="222" customWidth="1"/>
    <col min="7167" max="7167" width="8" style="222" customWidth="1"/>
    <col min="7168" max="7168" width="7.875" style="222" customWidth="1"/>
    <col min="7169" max="7170" width="7.875" style="222" hidden="1" customWidth="1"/>
    <col min="7171" max="7418" width="7.875" style="222"/>
    <col min="7419" max="7419" width="35.75" style="222" customWidth="1"/>
    <col min="7420" max="7420" width="7.875" style="222" hidden="1" customWidth="1"/>
    <col min="7421" max="7422" width="12" style="222" customWidth="1"/>
    <col min="7423" max="7423" width="8" style="222" customWidth="1"/>
    <col min="7424" max="7424" width="7.875" style="222" customWidth="1"/>
    <col min="7425" max="7426" width="7.875" style="222" hidden="1" customWidth="1"/>
    <col min="7427" max="7674" width="7.875" style="222"/>
    <col min="7675" max="7675" width="35.75" style="222" customWidth="1"/>
    <col min="7676" max="7676" width="7.875" style="222" hidden="1" customWidth="1"/>
    <col min="7677" max="7678" width="12" style="222" customWidth="1"/>
    <col min="7679" max="7679" width="8" style="222" customWidth="1"/>
    <col min="7680" max="7680" width="7.875" style="222" customWidth="1"/>
    <col min="7681" max="7682" width="7.875" style="222" hidden="1" customWidth="1"/>
    <col min="7683" max="7930" width="7.875" style="222"/>
    <col min="7931" max="7931" width="35.75" style="222" customWidth="1"/>
    <col min="7932" max="7932" width="7.875" style="222" hidden="1" customWidth="1"/>
    <col min="7933" max="7934" width="12" style="222" customWidth="1"/>
    <col min="7935" max="7935" width="8" style="222" customWidth="1"/>
    <col min="7936" max="7936" width="7.875" style="222" customWidth="1"/>
    <col min="7937" max="7938" width="7.875" style="222" hidden="1" customWidth="1"/>
    <col min="7939" max="8186" width="7.875" style="222"/>
    <col min="8187" max="8187" width="35.75" style="222" customWidth="1"/>
    <col min="8188" max="8188" width="7.875" style="222" hidden="1" customWidth="1"/>
    <col min="8189" max="8190" width="12" style="222" customWidth="1"/>
    <col min="8191" max="8191" width="8" style="222" customWidth="1"/>
    <col min="8192" max="8192" width="7.875" style="222" customWidth="1"/>
    <col min="8193" max="8194" width="7.875" style="222" hidden="1" customWidth="1"/>
    <col min="8195" max="8442" width="7.875" style="222"/>
    <col min="8443" max="8443" width="35.75" style="222" customWidth="1"/>
    <col min="8444" max="8444" width="7.875" style="222" hidden="1" customWidth="1"/>
    <col min="8445" max="8446" width="12" style="222" customWidth="1"/>
    <col min="8447" max="8447" width="8" style="222" customWidth="1"/>
    <col min="8448" max="8448" width="7.875" style="222" customWidth="1"/>
    <col min="8449" max="8450" width="7.875" style="222" hidden="1" customWidth="1"/>
    <col min="8451" max="8698" width="7.875" style="222"/>
    <col min="8699" max="8699" width="35.75" style="222" customWidth="1"/>
    <col min="8700" max="8700" width="7.875" style="222" hidden="1" customWidth="1"/>
    <col min="8701" max="8702" width="12" style="222" customWidth="1"/>
    <col min="8703" max="8703" width="8" style="222" customWidth="1"/>
    <col min="8704" max="8704" width="7.875" style="222" customWidth="1"/>
    <col min="8705" max="8706" width="7.875" style="222" hidden="1" customWidth="1"/>
    <col min="8707" max="8954" width="7.875" style="222"/>
    <col min="8955" max="8955" width="35.75" style="222" customWidth="1"/>
    <col min="8956" max="8956" width="7.875" style="222" hidden="1" customWidth="1"/>
    <col min="8957" max="8958" width="12" style="222" customWidth="1"/>
    <col min="8959" max="8959" width="8" style="222" customWidth="1"/>
    <col min="8960" max="8960" width="7.875" style="222" customWidth="1"/>
    <col min="8961" max="8962" width="7.875" style="222" hidden="1" customWidth="1"/>
    <col min="8963" max="9210" width="7.875" style="222"/>
    <col min="9211" max="9211" width="35.75" style="222" customWidth="1"/>
    <col min="9212" max="9212" width="7.875" style="222" hidden="1" customWidth="1"/>
    <col min="9213" max="9214" width="12" style="222" customWidth="1"/>
    <col min="9215" max="9215" width="8" style="222" customWidth="1"/>
    <col min="9216" max="9216" width="7.875" style="222" customWidth="1"/>
    <col min="9217" max="9218" width="7.875" style="222" hidden="1" customWidth="1"/>
    <col min="9219" max="9466" width="7.875" style="222"/>
    <col min="9467" max="9467" width="35.75" style="222" customWidth="1"/>
    <col min="9468" max="9468" width="7.875" style="222" hidden="1" customWidth="1"/>
    <col min="9469" max="9470" width="12" style="222" customWidth="1"/>
    <col min="9471" max="9471" width="8" style="222" customWidth="1"/>
    <col min="9472" max="9472" width="7.875" style="222" customWidth="1"/>
    <col min="9473" max="9474" width="7.875" style="222" hidden="1" customWidth="1"/>
    <col min="9475" max="9722" width="7.875" style="222"/>
    <col min="9723" max="9723" width="35.75" style="222" customWidth="1"/>
    <col min="9724" max="9724" width="7.875" style="222" hidden="1" customWidth="1"/>
    <col min="9725" max="9726" width="12" style="222" customWidth="1"/>
    <col min="9727" max="9727" width="8" style="222" customWidth="1"/>
    <col min="9728" max="9728" width="7.875" style="222" customWidth="1"/>
    <col min="9729" max="9730" width="7.875" style="222" hidden="1" customWidth="1"/>
    <col min="9731" max="9978" width="7.875" style="222"/>
    <col min="9979" max="9979" width="35.75" style="222" customWidth="1"/>
    <col min="9980" max="9980" width="7.875" style="222" hidden="1" customWidth="1"/>
    <col min="9981" max="9982" width="12" style="222" customWidth="1"/>
    <col min="9983" max="9983" width="8" style="222" customWidth="1"/>
    <col min="9984" max="9984" width="7.875" style="222" customWidth="1"/>
    <col min="9985" max="9986" width="7.875" style="222" hidden="1" customWidth="1"/>
    <col min="9987" max="10234" width="7.875" style="222"/>
    <col min="10235" max="10235" width="35.75" style="222" customWidth="1"/>
    <col min="10236" max="10236" width="7.875" style="222" hidden="1" customWidth="1"/>
    <col min="10237" max="10238" width="12" style="222" customWidth="1"/>
    <col min="10239" max="10239" width="8" style="222" customWidth="1"/>
    <col min="10240" max="10240" width="7.875" style="222" customWidth="1"/>
    <col min="10241" max="10242" width="7.875" style="222" hidden="1" customWidth="1"/>
    <col min="10243" max="10490" width="7.875" style="222"/>
    <col min="10491" max="10491" width="35.75" style="222" customWidth="1"/>
    <col min="10492" max="10492" width="7.875" style="222" hidden="1" customWidth="1"/>
    <col min="10493" max="10494" width="12" style="222" customWidth="1"/>
    <col min="10495" max="10495" width="8" style="222" customWidth="1"/>
    <col min="10496" max="10496" width="7.875" style="222" customWidth="1"/>
    <col min="10497" max="10498" width="7.875" style="222" hidden="1" customWidth="1"/>
    <col min="10499" max="10746" width="7.875" style="222"/>
    <col min="10747" max="10747" width="35.75" style="222" customWidth="1"/>
    <col min="10748" max="10748" width="7.875" style="222" hidden="1" customWidth="1"/>
    <col min="10749" max="10750" width="12" style="222" customWidth="1"/>
    <col min="10751" max="10751" width="8" style="222" customWidth="1"/>
    <col min="10752" max="10752" width="7.875" style="222" customWidth="1"/>
    <col min="10753" max="10754" width="7.875" style="222" hidden="1" customWidth="1"/>
    <col min="10755" max="11002" width="7.875" style="222"/>
    <col min="11003" max="11003" width="35.75" style="222" customWidth="1"/>
    <col min="11004" max="11004" width="7.875" style="222" hidden="1" customWidth="1"/>
    <col min="11005" max="11006" width="12" style="222" customWidth="1"/>
    <col min="11007" max="11007" width="8" style="222" customWidth="1"/>
    <col min="11008" max="11008" width="7.875" style="222" customWidth="1"/>
    <col min="11009" max="11010" width="7.875" style="222" hidden="1" customWidth="1"/>
    <col min="11011" max="11258" width="7.875" style="222"/>
    <col min="11259" max="11259" width="35.75" style="222" customWidth="1"/>
    <col min="11260" max="11260" width="7.875" style="222" hidden="1" customWidth="1"/>
    <col min="11261" max="11262" width="12" style="222" customWidth="1"/>
    <col min="11263" max="11263" width="8" style="222" customWidth="1"/>
    <col min="11264" max="11264" width="7.875" style="222" customWidth="1"/>
    <col min="11265" max="11266" width="7.875" style="222" hidden="1" customWidth="1"/>
    <col min="11267" max="11514" width="7.875" style="222"/>
    <col min="11515" max="11515" width="35.75" style="222" customWidth="1"/>
    <col min="11516" max="11516" width="7.875" style="222" hidden="1" customWidth="1"/>
    <col min="11517" max="11518" width="12" style="222" customWidth="1"/>
    <col min="11519" max="11519" width="8" style="222" customWidth="1"/>
    <col min="11520" max="11520" width="7.875" style="222" customWidth="1"/>
    <col min="11521" max="11522" width="7.875" style="222" hidden="1" customWidth="1"/>
    <col min="11523" max="11770" width="7.875" style="222"/>
    <col min="11771" max="11771" width="35.75" style="222" customWidth="1"/>
    <col min="11772" max="11772" width="7.875" style="222" hidden="1" customWidth="1"/>
    <col min="11773" max="11774" width="12" style="222" customWidth="1"/>
    <col min="11775" max="11775" width="8" style="222" customWidth="1"/>
    <col min="11776" max="11776" width="7.875" style="222" customWidth="1"/>
    <col min="11777" max="11778" width="7.875" style="222" hidden="1" customWidth="1"/>
    <col min="11779" max="12026" width="7.875" style="222"/>
    <col min="12027" max="12027" width="35.75" style="222" customWidth="1"/>
    <col min="12028" max="12028" width="7.875" style="222" hidden="1" customWidth="1"/>
    <col min="12029" max="12030" width="12" style="222" customWidth="1"/>
    <col min="12031" max="12031" width="8" style="222" customWidth="1"/>
    <col min="12032" max="12032" width="7.875" style="222" customWidth="1"/>
    <col min="12033" max="12034" width="7.875" style="222" hidden="1" customWidth="1"/>
    <col min="12035" max="12282" width="7.875" style="222"/>
    <col min="12283" max="12283" width="35.75" style="222" customWidth="1"/>
    <col min="12284" max="12284" width="7.875" style="222" hidden="1" customWidth="1"/>
    <col min="12285" max="12286" width="12" style="222" customWidth="1"/>
    <col min="12287" max="12287" width="8" style="222" customWidth="1"/>
    <col min="12288" max="12288" width="7.875" style="222" customWidth="1"/>
    <col min="12289" max="12290" width="7.875" style="222" hidden="1" customWidth="1"/>
    <col min="12291" max="12538" width="7.875" style="222"/>
    <col min="12539" max="12539" width="35.75" style="222" customWidth="1"/>
    <col min="12540" max="12540" width="7.875" style="222" hidden="1" customWidth="1"/>
    <col min="12541" max="12542" width="12" style="222" customWidth="1"/>
    <col min="12543" max="12543" width="8" style="222" customWidth="1"/>
    <col min="12544" max="12544" width="7.875" style="222" customWidth="1"/>
    <col min="12545" max="12546" width="7.875" style="222" hidden="1" customWidth="1"/>
    <col min="12547" max="12794" width="7.875" style="222"/>
    <col min="12795" max="12795" width="35.75" style="222" customWidth="1"/>
    <col min="12796" max="12796" width="7.875" style="222" hidden="1" customWidth="1"/>
    <col min="12797" max="12798" width="12" style="222" customWidth="1"/>
    <col min="12799" max="12799" width="8" style="222" customWidth="1"/>
    <col min="12800" max="12800" width="7.875" style="222" customWidth="1"/>
    <col min="12801" max="12802" width="7.875" style="222" hidden="1" customWidth="1"/>
    <col min="12803" max="13050" width="7.875" style="222"/>
    <col min="13051" max="13051" width="35.75" style="222" customWidth="1"/>
    <col min="13052" max="13052" width="7.875" style="222" hidden="1" customWidth="1"/>
    <col min="13053" max="13054" width="12" style="222" customWidth="1"/>
    <col min="13055" max="13055" width="8" style="222" customWidth="1"/>
    <col min="13056" max="13056" width="7.875" style="222" customWidth="1"/>
    <col min="13057" max="13058" width="7.875" style="222" hidden="1" customWidth="1"/>
    <col min="13059" max="13306" width="7.875" style="222"/>
    <col min="13307" max="13307" width="35.75" style="222" customWidth="1"/>
    <col min="13308" max="13308" width="7.875" style="222" hidden="1" customWidth="1"/>
    <col min="13309" max="13310" width="12" style="222" customWidth="1"/>
    <col min="13311" max="13311" width="8" style="222" customWidth="1"/>
    <col min="13312" max="13312" width="7.875" style="222" customWidth="1"/>
    <col min="13313" max="13314" width="7.875" style="222" hidden="1" customWidth="1"/>
    <col min="13315" max="13562" width="7.875" style="222"/>
    <col min="13563" max="13563" width="35.75" style="222" customWidth="1"/>
    <col min="13564" max="13564" width="7.875" style="222" hidden="1" customWidth="1"/>
    <col min="13565" max="13566" width="12" style="222" customWidth="1"/>
    <col min="13567" max="13567" width="8" style="222" customWidth="1"/>
    <col min="13568" max="13568" width="7.875" style="222" customWidth="1"/>
    <col min="13569" max="13570" width="7.875" style="222" hidden="1" customWidth="1"/>
    <col min="13571" max="13818" width="7.875" style="222"/>
    <col min="13819" max="13819" width="35.75" style="222" customWidth="1"/>
    <col min="13820" max="13820" width="7.875" style="222" hidden="1" customWidth="1"/>
    <col min="13821" max="13822" width="12" style="222" customWidth="1"/>
    <col min="13823" max="13823" width="8" style="222" customWidth="1"/>
    <col min="13824" max="13824" width="7.875" style="222" customWidth="1"/>
    <col min="13825" max="13826" width="7.875" style="222" hidden="1" customWidth="1"/>
    <col min="13827" max="14074" width="7.875" style="222"/>
    <col min="14075" max="14075" width="35.75" style="222" customWidth="1"/>
    <col min="14076" max="14076" width="7.875" style="222" hidden="1" customWidth="1"/>
    <col min="14077" max="14078" width="12" style="222" customWidth="1"/>
    <col min="14079" max="14079" width="8" style="222" customWidth="1"/>
    <col min="14080" max="14080" width="7.875" style="222" customWidth="1"/>
    <col min="14081" max="14082" width="7.875" style="222" hidden="1" customWidth="1"/>
    <col min="14083" max="14330" width="7.875" style="222"/>
    <col min="14331" max="14331" width="35.75" style="222" customWidth="1"/>
    <col min="14332" max="14332" width="7.875" style="222" hidden="1" customWidth="1"/>
    <col min="14333" max="14334" width="12" style="222" customWidth="1"/>
    <col min="14335" max="14335" width="8" style="222" customWidth="1"/>
    <col min="14336" max="14336" width="7.875" style="222" customWidth="1"/>
    <col min="14337" max="14338" width="7.875" style="222" hidden="1" customWidth="1"/>
    <col min="14339" max="14586" width="7.875" style="222"/>
    <col min="14587" max="14587" width="35.75" style="222" customWidth="1"/>
    <col min="14588" max="14588" width="7.875" style="222" hidden="1" customWidth="1"/>
    <col min="14589" max="14590" width="12" style="222" customWidth="1"/>
    <col min="14591" max="14591" width="8" style="222" customWidth="1"/>
    <col min="14592" max="14592" width="7.875" style="222" customWidth="1"/>
    <col min="14593" max="14594" width="7.875" style="222" hidden="1" customWidth="1"/>
    <col min="14595" max="14842" width="7.875" style="222"/>
    <col min="14843" max="14843" width="35.75" style="222" customWidth="1"/>
    <col min="14844" max="14844" width="7.875" style="222" hidden="1" customWidth="1"/>
    <col min="14845" max="14846" width="12" style="222" customWidth="1"/>
    <col min="14847" max="14847" width="8" style="222" customWidth="1"/>
    <col min="14848" max="14848" width="7.875" style="222" customWidth="1"/>
    <col min="14849" max="14850" width="7.875" style="222" hidden="1" customWidth="1"/>
    <col min="14851" max="15098" width="7.875" style="222"/>
    <col min="15099" max="15099" width="35.75" style="222" customWidth="1"/>
    <col min="15100" max="15100" width="7.875" style="222" hidden="1" customWidth="1"/>
    <col min="15101" max="15102" width="12" style="222" customWidth="1"/>
    <col min="15103" max="15103" width="8" style="222" customWidth="1"/>
    <col min="15104" max="15104" width="7.875" style="222" customWidth="1"/>
    <col min="15105" max="15106" width="7.875" style="222" hidden="1" customWidth="1"/>
    <col min="15107" max="15354" width="7.875" style="222"/>
    <col min="15355" max="15355" width="35.75" style="222" customWidth="1"/>
    <col min="15356" max="15356" width="7.875" style="222" hidden="1" customWidth="1"/>
    <col min="15357" max="15358" width="12" style="222" customWidth="1"/>
    <col min="15359" max="15359" width="8" style="222" customWidth="1"/>
    <col min="15360" max="15360" width="7.875" style="222" customWidth="1"/>
    <col min="15361" max="15362" width="7.875" style="222" hidden="1" customWidth="1"/>
    <col min="15363" max="15610" width="7.875" style="222"/>
    <col min="15611" max="15611" width="35.75" style="222" customWidth="1"/>
    <col min="15612" max="15612" width="7.875" style="222" hidden="1" customWidth="1"/>
    <col min="15613" max="15614" width="12" style="222" customWidth="1"/>
    <col min="15615" max="15615" width="8" style="222" customWidth="1"/>
    <col min="15616" max="15616" width="7.875" style="222" customWidth="1"/>
    <col min="15617" max="15618" width="7.875" style="222" hidden="1" customWidth="1"/>
    <col min="15619" max="15866" width="7.875" style="222"/>
    <col min="15867" max="15867" width="35.75" style="222" customWidth="1"/>
    <col min="15868" max="15868" width="7.875" style="222" hidden="1" customWidth="1"/>
    <col min="15869" max="15870" width="12" style="222" customWidth="1"/>
    <col min="15871" max="15871" width="8" style="222" customWidth="1"/>
    <col min="15872" max="15872" width="7.875" style="222" customWidth="1"/>
    <col min="15873" max="15874" width="7.875" style="222" hidden="1" customWidth="1"/>
    <col min="15875" max="16122" width="7.875" style="222"/>
    <col min="16123" max="16123" width="35.75" style="222" customWidth="1"/>
    <col min="16124" max="16124" width="7.875" style="222" hidden="1" customWidth="1"/>
    <col min="16125" max="16126" width="12" style="222" customWidth="1"/>
    <col min="16127" max="16127" width="8" style="222" customWidth="1"/>
    <col min="16128" max="16128" width="7.875" style="222" customWidth="1"/>
    <col min="16129" max="16130" width="7.875" style="222" hidden="1" customWidth="1"/>
    <col min="16131" max="16384" width="7.875" style="222"/>
  </cols>
  <sheetData>
    <row r="1" ht="27" customHeight="1" spans="1:2">
      <c r="A1" s="223"/>
      <c r="B1" s="224"/>
    </row>
    <row r="2" ht="53.45" customHeight="1" spans="1:3">
      <c r="A2" s="322" t="s">
        <v>23</v>
      </c>
      <c r="B2" s="322"/>
      <c r="C2" s="322"/>
    </row>
    <row r="3" s="217" customFormat="1" ht="18.75" customHeight="1" spans="1:3">
      <c r="A3" s="227"/>
      <c r="B3" s="323" t="s">
        <v>256</v>
      </c>
      <c r="C3" s="323"/>
    </row>
    <row r="4" s="218" customFormat="1" ht="53.25" customHeight="1" spans="1:3">
      <c r="A4" s="324" t="s">
        <v>275</v>
      </c>
      <c r="B4" s="324" t="s">
        <v>420</v>
      </c>
      <c r="C4" s="324" t="s">
        <v>421</v>
      </c>
    </row>
    <row r="5" s="219" customFormat="1" ht="53.25" customHeight="1" spans="1:3">
      <c r="A5" s="325"/>
      <c r="B5" s="325"/>
      <c r="C5" s="325"/>
    </row>
    <row r="6" s="221" customFormat="1" ht="24" customHeight="1" spans="1:3">
      <c r="A6" s="326" t="s">
        <v>422</v>
      </c>
      <c r="B6" s="327" t="s">
        <v>293</v>
      </c>
      <c r="C6" s="328"/>
    </row>
    <row r="7" s="321" customFormat="1" ht="24" customHeight="1" spans="1:3">
      <c r="A7" s="326" t="s">
        <v>423</v>
      </c>
      <c r="B7" s="327" t="s">
        <v>91</v>
      </c>
      <c r="C7" s="328">
        <v>1</v>
      </c>
    </row>
    <row r="8" ht="24" customHeight="1" spans="1:3">
      <c r="A8" s="329">
        <v>1</v>
      </c>
      <c r="B8" s="330" t="s">
        <v>424</v>
      </c>
      <c r="C8" s="331">
        <v>1</v>
      </c>
    </row>
    <row r="9" s="321" customFormat="1" ht="24" customHeight="1" spans="1:3">
      <c r="A9" s="326" t="s">
        <v>425</v>
      </c>
      <c r="B9" s="327" t="s">
        <v>106</v>
      </c>
      <c r="C9" s="328">
        <v>10</v>
      </c>
    </row>
    <row r="10" spans="1:3">
      <c r="A10" s="329">
        <v>2</v>
      </c>
      <c r="B10" s="330" t="s">
        <v>426</v>
      </c>
      <c r="C10" s="332">
        <v>10</v>
      </c>
    </row>
    <row r="11" s="217" customFormat="1" ht="24" customHeight="1" spans="1:3">
      <c r="A11" s="333" t="s">
        <v>82</v>
      </c>
      <c r="B11" s="334"/>
      <c r="C11" s="328">
        <v>11</v>
      </c>
    </row>
    <row r="12" ht="14.45" customHeight="1" spans="1:3">
      <c r="A12" s="335"/>
      <c r="B12" s="335"/>
      <c r="C12" s="335"/>
    </row>
    <row r="13" ht="14.45" customHeight="1" spans="1:3">
      <c r="A13" s="336"/>
      <c r="B13" s="336"/>
      <c r="C13" s="336"/>
    </row>
    <row r="14" ht="14.45" customHeight="1" spans="1:3">
      <c r="A14" s="336"/>
      <c r="B14" s="336"/>
      <c r="C14" s="336"/>
    </row>
    <row r="15" ht="14.45" customHeight="1" spans="1:3">
      <c r="A15" s="336"/>
      <c r="B15" s="336"/>
      <c r="C15" s="336"/>
    </row>
  </sheetData>
  <mergeCells count="7">
    <mergeCell ref="A2:C2"/>
    <mergeCell ref="B3:C3"/>
    <mergeCell ref="A11:B11"/>
    <mergeCell ref="A4:A5"/>
    <mergeCell ref="B4:B5"/>
    <mergeCell ref="C4:C5"/>
    <mergeCell ref="A12:C1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H26" sqref="H26"/>
    </sheetView>
  </sheetViews>
  <sheetFormatPr defaultColWidth="9" defaultRowHeight="15.75" outlineLevelCol="1"/>
  <cols>
    <col min="1" max="1" width="33.25" style="310" customWidth="1"/>
    <col min="2" max="2" width="33.25" style="311" customWidth="1"/>
    <col min="3" max="16384" width="9" style="310"/>
  </cols>
  <sheetData>
    <row r="1" ht="15" spans="1:1">
      <c r="A1" s="306"/>
    </row>
    <row r="2" ht="23.25" customHeight="1" spans="1:2">
      <c r="A2" s="312" t="s">
        <v>25</v>
      </c>
      <c r="B2" s="312"/>
    </row>
    <row r="3" s="306" customFormat="1" ht="15" spans="2:2">
      <c r="B3" s="313" t="s">
        <v>337</v>
      </c>
    </row>
    <row r="4" s="307" customFormat="1" ht="13.5" spans="1:2">
      <c r="A4" s="314" t="s">
        <v>54</v>
      </c>
      <c r="B4" s="315" t="s">
        <v>55</v>
      </c>
    </row>
    <row r="5" s="308" customFormat="1" ht="15" spans="1:2">
      <c r="A5" s="316" t="s">
        <v>427</v>
      </c>
      <c r="B5" s="317"/>
    </row>
    <row r="6" s="308" customFormat="1" ht="15" spans="1:2">
      <c r="A6" s="316" t="s">
        <v>428</v>
      </c>
      <c r="B6" s="317"/>
    </row>
    <row r="7" s="308" customFormat="1" ht="15" spans="1:2">
      <c r="A7" s="318" t="s">
        <v>429</v>
      </c>
      <c r="B7" s="317"/>
    </row>
    <row r="8" s="309" customFormat="1" ht="14.25" spans="1:2">
      <c r="A8" s="319" t="s">
        <v>267</v>
      </c>
      <c r="B8" s="320"/>
    </row>
    <row r="10" spans="2:2">
      <c r="B10" s="289" t="s">
        <v>430</v>
      </c>
    </row>
    <row r="17" s="310" customFormat="1"/>
    <row r="18" s="310" customFormat="1"/>
    <row r="19" s="310" customFormat="1"/>
    <row r="20" s="310" customFormat="1"/>
    <row r="21" s="310" customFormat="1"/>
    <row r="22" s="310" customFormat="1"/>
    <row r="23" s="310" customFormat="1"/>
    <row r="24" s="310" customFormat="1"/>
    <row r="25" s="310" customFormat="1"/>
    <row r="26" s="310" customFormat="1"/>
    <row r="27" s="310" customFormat="1"/>
    <row r="28" s="310" customFormat="1"/>
  </sheetData>
  <mergeCells count="1">
    <mergeCell ref="A2:B2"/>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H26" sqref="H26"/>
    </sheetView>
  </sheetViews>
  <sheetFormatPr defaultColWidth="7" defaultRowHeight="15"/>
  <cols>
    <col min="1" max="1" width="35.125" style="249" customWidth="1"/>
    <col min="2" max="2" width="29.625" style="266" customWidth="1"/>
    <col min="3" max="3" width="10.375" style="250" hidden="1" customWidth="1"/>
    <col min="4" max="4" width="9.625" style="220" hidden="1" customWidth="1"/>
    <col min="5" max="5" width="8.125" style="220" hidden="1" customWidth="1"/>
    <col min="6" max="6" width="9.625" style="241" hidden="1" customWidth="1"/>
    <col min="7" max="7" width="17.5" style="241" hidden="1" customWidth="1"/>
    <col min="8" max="8" width="12.5" style="242" hidden="1" customWidth="1"/>
    <col min="9" max="9" width="7" style="244" hidden="1" customWidth="1"/>
    <col min="10" max="11" width="7" style="220" hidden="1" customWidth="1"/>
    <col min="12" max="12" width="13.875" style="220" hidden="1" customWidth="1"/>
    <col min="13" max="13" width="7.875" style="220" hidden="1" customWidth="1"/>
    <col min="14" max="14" width="9.5" style="220" hidden="1" customWidth="1"/>
    <col min="15" max="15" width="6.875" style="220" hidden="1" customWidth="1"/>
    <col min="16" max="16" width="9" style="220" hidden="1" customWidth="1"/>
    <col min="17" max="17" width="5.875" style="220" hidden="1" customWidth="1"/>
    <col min="18" max="18" width="5.25" style="220" hidden="1" customWidth="1"/>
    <col min="19" max="19" width="6.5" style="220" hidden="1" customWidth="1"/>
    <col min="20" max="21" width="7" style="220" hidden="1" customWidth="1"/>
    <col min="22" max="22" width="10.625" style="220" hidden="1" customWidth="1"/>
    <col min="23" max="23" width="10.5" style="220" hidden="1" customWidth="1"/>
    <col min="24" max="24" width="7" style="220" hidden="1" customWidth="1"/>
    <col min="25" max="16384" width="7" style="220"/>
  </cols>
  <sheetData>
    <row r="1" spans="1:1">
      <c r="A1" s="93"/>
    </row>
    <row r="2" ht="22.5" spans="1:8">
      <c r="A2" s="267" t="s">
        <v>27</v>
      </c>
      <c r="B2" s="269"/>
      <c r="F2" s="220"/>
      <c r="G2" s="220"/>
      <c r="H2" s="220"/>
    </row>
    <row r="3" s="250" customFormat="1" spans="1:12">
      <c r="A3" s="249"/>
      <c r="B3" s="293" t="s">
        <v>337</v>
      </c>
      <c r="D3" s="250">
        <v>12.11</v>
      </c>
      <c r="F3" s="250">
        <v>12.22</v>
      </c>
      <c r="I3" s="266"/>
      <c r="L3" s="250">
        <v>1.2</v>
      </c>
    </row>
    <row r="4" s="250" customFormat="1" ht="54" spans="1:14">
      <c r="A4" s="253" t="s">
        <v>54</v>
      </c>
      <c r="B4" s="271" t="s">
        <v>338</v>
      </c>
      <c r="F4" s="294" t="s">
        <v>431</v>
      </c>
      <c r="G4" s="294" t="s">
        <v>432</v>
      </c>
      <c r="H4" s="294" t="s">
        <v>433</v>
      </c>
      <c r="I4" s="266"/>
      <c r="L4" s="294" t="s">
        <v>431</v>
      </c>
      <c r="M4" s="302" t="s">
        <v>432</v>
      </c>
      <c r="N4" s="294" t="s">
        <v>433</v>
      </c>
    </row>
    <row r="5" s="249" customFormat="1" spans="1:24">
      <c r="A5" s="295" t="s">
        <v>434</v>
      </c>
      <c r="B5" s="257"/>
      <c r="C5" s="249">
        <v>105429</v>
      </c>
      <c r="D5" s="249">
        <v>595734.14</v>
      </c>
      <c r="E5" s="249">
        <f>104401+13602</f>
        <v>118003</v>
      </c>
      <c r="F5" s="296" t="s">
        <v>435</v>
      </c>
      <c r="G5" s="296" t="s">
        <v>436</v>
      </c>
      <c r="H5" s="296">
        <v>596221.15</v>
      </c>
      <c r="I5" s="249" t="e">
        <f>F5-A5</f>
        <v>#VALUE!</v>
      </c>
      <c r="J5" s="249">
        <f t="shared" ref="J5:J8" si="0">H5-B5</f>
        <v>596221.15</v>
      </c>
      <c r="K5" s="249">
        <v>75943</v>
      </c>
      <c r="L5" s="296" t="s">
        <v>435</v>
      </c>
      <c r="M5" s="296" t="s">
        <v>436</v>
      </c>
      <c r="N5" s="296">
        <v>643048.95</v>
      </c>
      <c r="O5" s="249" t="e">
        <f>L5-A5</f>
        <v>#VALUE!</v>
      </c>
      <c r="P5" s="249">
        <f t="shared" ref="P5:P8" si="1">N5-B5</f>
        <v>643048.95</v>
      </c>
      <c r="R5" s="249">
        <v>717759</v>
      </c>
      <c r="T5" s="303" t="s">
        <v>435</v>
      </c>
      <c r="U5" s="303" t="s">
        <v>436</v>
      </c>
      <c r="V5" s="303">
        <v>659380.53</v>
      </c>
      <c r="W5" s="249">
        <f t="shared" ref="W5:W8" si="2">B5-V5</f>
        <v>-659380.53</v>
      </c>
      <c r="X5" s="249" t="e">
        <f>T5-A5</f>
        <v>#VALUE!</v>
      </c>
    </row>
    <row r="6" s="250" customFormat="1" spans="1:24">
      <c r="A6" s="297" t="s">
        <v>429</v>
      </c>
      <c r="B6" s="274"/>
      <c r="C6" s="284"/>
      <c r="D6" s="284">
        <v>135.6</v>
      </c>
      <c r="F6" s="298" t="s">
        <v>437</v>
      </c>
      <c r="G6" s="298" t="s">
        <v>438</v>
      </c>
      <c r="H6" s="299">
        <v>135.6</v>
      </c>
      <c r="I6" s="266" t="e">
        <f>F6-A6</f>
        <v>#VALUE!</v>
      </c>
      <c r="J6" s="239">
        <f t="shared" si="0"/>
        <v>135.6</v>
      </c>
      <c r="K6" s="239"/>
      <c r="L6" s="298" t="s">
        <v>437</v>
      </c>
      <c r="M6" s="298" t="s">
        <v>438</v>
      </c>
      <c r="N6" s="299">
        <v>135.6</v>
      </c>
      <c r="O6" s="266" t="e">
        <f>L6-A6</f>
        <v>#VALUE!</v>
      </c>
      <c r="P6" s="239">
        <f t="shared" si="1"/>
        <v>135.6</v>
      </c>
      <c r="T6" s="304" t="s">
        <v>437</v>
      </c>
      <c r="U6" s="304" t="s">
        <v>438</v>
      </c>
      <c r="V6" s="305">
        <v>135.6</v>
      </c>
      <c r="W6" s="250">
        <f t="shared" si="2"/>
        <v>-135.6</v>
      </c>
      <c r="X6" s="250" t="e">
        <f>T6-A6</f>
        <v>#VALUE!</v>
      </c>
    </row>
    <row r="7" s="250" customFormat="1" spans="1:24">
      <c r="A7" s="295" t="s">
        <v>439</v>
      </c>
      <c r="B7" s="274"/>
      <c r="C7" s="239">
        <v>105429</v>
      </c>
      <c r="D7" s="300">
        <v>595734.14</v>
      </c>
      <c r="E7" s="250">
        <f>104401+13602</f>
        <v>118003</v>
      </c>
      <c r="F7" s="298" t="s">
        <v>435</v>
      </c>
      <c r="G7" s="298" t="s">
        <v>436</v>
      </c>
      <c r="H7" s="299">
        <v>596221.15</v>
      </c>
      <c r="I7" s="266" t="e">
        <f>F7-A7</f>
        <v>#VALUE!</v>
      </c>
      <c r="J7" s="239">
        <f t="shared" si="0"/>
        <v>596221.15</v>
      </c>
      <c r="K7" s="239">
        <v>75943</v>
      </c>
      <c r="L7" s="298" t="s">
        <v>435</v>
      </c>
      <c r="M7" s="298" t="s">
        <v>436</v>
      </c>
      <c r="N7" s="299">
        <v>643048.95</v>
      </c>
      <c r="O7" s="266" t="e">
        <f>L7-A7</f>
        <v>#VALUE!</v>
      </c>
      <c r="P7" s="239">
        <f t="shared" si="1"/>
        <v>643048.95</v>
      </c>
      <c r="R7" s="250">
        <v>717759</v>
      </c>
      <c r="T7" s="304" t="s">
        <v>435</v>
      </c>
      <c r="U7" s="304" t="s">
        <v>436</v>
      </c>
      <c r="V7" s="305">
        <v>659380.53</v>
      </c>
      <c r="W7" s="250">
        <f t="shared" si="2"/>
        <v>-659380.53</v>
      </c>
      <c r="X7" s="250" t="e">
        <f>T7-A7</f>
        <v>#VALUE!</v>
      </c>
    </row>
    <row r="8" s="250" customFormat="1" spans="1:24">
      <c r="A8" s="297" t="s">
        <v>429</v>
      </c>
      <c r="B8" s="274"/>
      <c r="C8" s="284"/>
      <c r="D8" s="284">
        <v>135.6</v>
      </c>
      <c r="F8" s="298" t="s">
        <v>437</v>
      </c>
      <c r="G8" s="298" t="s">
        <v>438</v>
      </c>
      <c r="H8" s="299">
        <v>135.6</v>
      </c>
      <c r="I8" s="266" t="e">
        <f>F8-A8</f>
        <v>#VALUE!</v>
      </c>
      <c r="J8" s="239">
        <f t="shared" si="0"/>
        <v>135.6</v>
      </c>
      <c r="K8" s="239"/>
      <c r="L8" s="298" t="s">
        <v>437</v>
      </c>
      <c r="M8" s="298" t="s">
        <v>438</v>
      </c>
      <c r="N8" s="299">
        <v>135.6</v>
      </c>
      <c r="O8" s="266" t="e">
        <f>L8-A8</f>
        <v>#VALUE!</v>
      </c>
      <c r="P8" s="239">
        <f t="shared" si="1"/>
        <v>135.6</v>
      </c>
      <c r="T8" s="304" t="s">
        <v>437</v>
      </c>
      <c r="U8" s="304" t="s">
        <v>438</v>
      </c>
      <c r="V8" s="305">
        <v>135.6</v>
      </c>
      <c r="W8" s="250">
        <f t="shared" si="2"/>
        <v>-135.6</v>
      </c>
      <c r="X8" s="250" t="e">
        <f>T8-A8</f>
        <v>#VALUE!</v>
      </c>
    </row>
    <row r="9" s="250" customFormat="1" spans="1:23">
      <c r="A9" s="301" t="s">
        <v>82</v>
      </c>
      <c r="B9" s="288"/>
      <c r="F9" s="294" t="str">
        <f>""</f>
        <v/>
      </c>
      <c r="G9" s="294" t="str">
        <f>""</f>
        <v/>
      </c>
      <c r="H9" s="294" t="str">
        <f>""</f>
        <v/>
      </c>
      <c r="I9" s="266"/>
      <c r="L9" s="294" t="str">
        <f>""</f>
        <v/>
      </c>
      <c r="M9" s="302" t="str">
        <f>""</f>
        <v/>
      </c>
      <c r="N9" s="294" t="str">
        <f>""</f>
        <v/>
      </c>
      <c r="V9" s="292" t="e">
        <f>V10+#REF!+#REF!+#REF!+#REF!+#REF!+#REF!+#REF!+#REF!+#REF!+#REF!+#REF!+#REF!+#REF!+#REF!+#REF!+#REF!+#REF!+#REF!+#REF!+#REF!</f>
        <v>#REF!</v>
      </c>
      <c r="W9" s="292" t="e">
        <f>W10+#REF!+#REF!+#REF!+#REF!+#REF!+#REF!+#REF!+#REF!+#REF!+#REF!+#REF!+#REF!+#REF!+#REF!+#REF!+#REF!+#REF!+#REF!+#REF!+#REF!</f>
        <v>#REF!</v>
      </c>
    </row>
    <row r="10" spans="16:24">
      <c r="P10" s="245"/>
      <c r="T10" s="246" t="s">
        <v>268</v>
      </c>
      <c r="U10" s="246" t="s">
        <v>269</v>
      </c>
      <c r="V10" s="247">
        <v>19998</v>
      </c>
      <c r="W10" s="220">
        <f>B10-V10</f>
        <v>-19998</v>
      </c>
      <c r="X10" s="220">
        <f>T10-A10</f>
        <v>232</v>
      </c>
    </row>
    <row r="11" spans="16:24">
      <c r="P11" s="245"/>
      <c r="T11" s="246" t="s">
        <v>270</v>
      </c>
      <c r="U11" s="246" t="s">
        <v>271</v>
      </c>
      <c r="V11" s="247">
        <v>19998</v>
      </c>
      <c r="W11" s="220">
        <f>B11-V11</f>
        <v>-19998</v>
      </c>
      <c r="X11" s="220">
        <f>T11-A11</f>
        <v>23203</v>
      </c>
    </row>
    <row r="12" spans="2:24">
      <c r="B12" s="289" t="s">
        <v>430</v>
      </c>
      <c r="P12" s="245"/>
      <c r="T12" s="246" t="s">
        <v>272</v>
      </c>
      <c r="U12" s="246" t="s">
        <v>273</v>
      </c>
      <c r="V12" s="247">
        <v>19998</v>
      </c>
      <c r="W12" s="220" t="e">
        <f>B12-V12</f>
        <v>#VALUE!</v>
      </c>
      <c r="X12" s="220">
        <f>T12-A12</f>
        <v>2320301</v>
      </c>
    </row>
    <row r="13" spans="16:16">
      <c r="P13" s="245"/>
    </row>
    <row r="14" spans="16:16">
      <c r="P14" s="245"/>
    </row>
    <row r="15" spans="16:16">
      <c r="P15" s="245"/>
    </row>
    <row r="16" spans="16:16">
      <c r="P16" s="245"/>
    </row>
    <row r="17" s="220" customFormat="1" ht="12" spans="16:16">
      <c r="P17" s="245"/>
    </row>
    <row r="18" s="220" customFormat="1" ht="12" spans="16:16">
      <c r="P18" s="245"/>
    </row>
    <row r="19" s="220" customFormat="1" ht="12" spans="16:16">
      <c r="P19" s="245"/>
    </row>
    <row r="20" s="220" customFormat="1" ht="12" spans="16:16">
      <c r="P20" s="245"/>
    </row>
    <row r="21" s="220" customFormat="1" ht="12" spans="16:16">
      <c r="P21" s="245"/>
    </row>
    <row r="22" s="220" customFormat="1" ht="12" spans="16:16">
      <c r="P22" s="245"/>
    </row>
    <row r="23" s="220" customFormat="1" ht="12" spans="16:16">
      <c r="P23" s="245"/>
    </row>
    <row r="24" s="220" customFormat="1" ht="12" spans="16:16">
      <c r="P24" s="245"/>
    </row>
    <row r="25" s="220" customFormat="1" ht="12" spans="16:16">
      <c r="P25" s="245"/>
    </row>
  </sheetData>
  <mergeCells count="1">
    <mergeCell ref="A2:B2"/>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H26" sqref="H26"/>
    </sheetView>
  </sheetViews>
  <sheetFormatPr defaultColWidth="7" defaultRowHeight="15"/>
  <cols>
    <col min="1" max="1" width="14.625" style="249" customWidth="1"/>
    <col min="2" max="2" width="46.625" style="250" customWidth="1"/>
    <col min="3" max="3" width="13" style="266" customWidth="1"/>
    <col min="4" max="4" width="10.375" style="250" hidden="1" customWidth="1"/>
    <col min="5" max="5" width="9.625" style="220" hidden="1" customWidth="1"/>
    <col min="6" max="6" width="8.125" style="220" hidden="1" customWidth="1"/>
    <col min="7" max="7" width="9.625" style="241" hidden="1" customWidth="1"/>
    <col min="8" max="8" width="17.5" style="241" hidden="1" customWidth="1"/>
    <col min="9" max="9" width="12.5" style="242" hidden="1" customWidth="1"/>
    <col min="10" max="10" width="7" style="244" hidden="1" customWidth="1"/>
    <col min="11" max="12" width="7" style="220" hidden="1" customWidth="1"/>
    <col min="13" max="13" width="13.875" style="220" hidden="1" customWidth="1"/>
    <col min="14" max="14" width="7.875" style="220" hidden="1" customWidth="1"/>
    <col min="15" max="15" width="9.5" style="220" hidden="1" customWidth="1"/>
    <col min="16" max="16" width="6.875" style="220" hidden="1" customWidth="1"/>
    <col min="17" max="17" width="9" style="220" hidden="1" customWidth="1"/>
    <col min="18" max="18" width="5.875" style="220" hidden="1" customWidth="1"/>
    <col min="19" max="19" width="5.25" style="220" hidden="1" customWidth="1"/>
    <col min="20" max="20" width="6.5" style="220" hidden="1" customWidth="1"/>
    <col min="21" max="22" width="7" style="220" hidden="1" customWidth="1"/>
    <col min="23" max="23" width="10.625" style="220" hidden="1" customWidth="1"/>
    <col min="24" max="24" width="10.5" style="220" hidden="1" customWidth="1"/>
    <col min="25" max="25" width="7" style="220" hidden="1" customWidth="1"/>
    <col min="26" max="16384" width="7" style="220"/>
  </cols>
  <sheetData>
    <row r="1" spans="1:1">
      <c r="A1" s="93"/>
    </row>
    <row r="2" ht="22.5" spans="1:9">
      <c r="A2" s="267" t="s">
        <v>29</v>
      </c>
      <c r="B2" s="268"/>
      <c r="C2" s="269"/>
      <c r="G2" s="220"/>
      <c r="H2" s="220"/>
      <c r="I2" s="220"/>
    </row>
    <row r="3" spans="3:13">
      <c r="C3" s="228" t="s">
        <v>256</v>
      </c>
      <c r="E3" s="220">
        <v>12.11</v>
      </c>
      <c r="G3" s="220">
        <v>12.22</v>
      </c>
      <c r="H3" s="220"/>
      <c r="I3" s="220"/>
      <c r="M3" s="220">
        <v>1.2</v>
      </c>
    </row>
    <row r="4" ht="22.5" spans="1:15">
      <c r="A4" s="258" t="s">
        <v>440</v>
      </c>
      <c r="B4" s="270" t="s">
        <v>441</v>
      </c>
      <c r="C4" s="271" t="s">
        <v>338</v>
      </c>
      <c r="G4" s="259" t="s">
        <v>442</v>
      </c>
      <c r="H4" s="259" t="s">
        <v>443</v>
      </c>
      <c r="I4" s="259" t="s">
        <v>444</v>
      </c>
      <c r="M4" s="259" t="s">
        <v>442</v>
      </c>
      <c r="N4" s="262" t="s">
        <v>443</v>
      </c>
      <c r="O4" s="259" t="s">
        <v>444</v>
      </c>
    </row>
    <row r="5" spans="1:25">
      <c r="A5" s="272" t="s">
        <v>445</v>
      </c>
      <c r="B5" s="273" t="s">
        <v>446</v>
      </c>
      <c r="C5" s="274"/>
      <c r="D5" s="239">
        <v>105429</v>
      </c>
      <c r="E5" s="240">
        <v>595734.14</v>
      </c>
      <c r="F5" s="220">
        <f>104401+13602</f>
        <v>118003</v>
      </c>
      <c r="G5" s="241" t="s">
        <v>435</v>
      </c>
      <c r="H5" s="241" t="s">
        <v>447</v>
      </c>
      <c r="I5" s="242">
        <v>596221.15</v>
      </c>
      <c r="J5" s="244">
        <f t="shared" ref="J5:J11" si="0">G5-A5</f>
        <v>-22</v>
      </c>
      <c r="K5" s="245">
        <f t="shared" ref="K5:K11" si="1">I5-C5</f>
        <v>596221.15</v>
      </c>
      <c r="L5" s="245">
        <v>75943</v>
      </c>
      <c r="M5" s="241" t="s">
        <v>435</v>
      </c>
      <c r="N5" s="241" t="s">
        <v>447</v>
      </c>
      <c r="O5" s="242">
        <v>643048.95</v>
      </c>
      <c r="P5" s="244">
        <f t="shared" ref="P5:P11" si="2">M5-A5</f>
        <v>-22</v>
      </c>
      <c r="Q5" s="245">
        <f t="shared" ref="Q5:Q11" si="3">O5-C5</f>
        <v>643048.95</v>
      </c>
      <c r="S5" s="220">
        <v>717759</v>
      </c>
      <c r="U5" s="246" t="s">
        <v>435</v>
      </c>
      <c r="V5" s="246" t="s">
        <v>447</v>
      </c>
      <c r="W5" s="247">
        <v>659380.53</v>
      </c>
      <c r="X5" s="220">
        <f t="shared" ref="X5:X11" si="4">C5-W5</f>
        <v>-659380.53</v>
      </c>
      <c r="Y5" s="220">
        <f t="shared" ref="Y5:Y11" si="5">U5-A5</f>
        <v>-22</v>
      </c>
    </row>
    <row r="6" s="264" customFormat="1" spans="1:25">
      <c r="A6" s="275" t="s">
        <v>448</v>
      </c>
      <c r="B6" s="276" t="s">
        <v>449</v>
      </c>
      <c r="C6" s="277"/>
      <c r="D6" s="278"/>
      <c r="E6" s="264">
        <v>7616.62</v>
      </c>
      <c r="G6" s="279" t="s">
        <v>450</v>
      </c>
      <c r="H6" s="279" t="s">
        <v>451</v>
      </c>
      <c r="I6" s="279">
        <v>7616.62</v>
      </c>
      <c r="J6" s="264">
        <f t="shared" si="0"/>
        <v>-2200</v>
      </c>
      <c r="K6" s="264">
        <f t="shared" si="1"/>
        <v>7616.62</v>
      </c>
      <c r="M6" s="279" t="s">
        <v>450</v>
      </c>
      <c r="N6" s="279" t="s">
        <v>451</v>
      </c>
      <c r="O6" s="279">
        <v>7749.58</v>
      </c>
      <c r="P6" s="264">
        <f t="shared" si="2"/>
        <v>-2200</v>
      </c>
      <c r="Q6" s="264">
        <f t="shared" si="3"/>
        <v>7749.58</v>
      </c>
      <c r="U6" s="290" t="s">
        <v>450</v>
      </c>
      <c r="V6" s="290" t="s">
        <v>451</v>
      </c>
      <c r="W6" s="290">
        <v>8475.47</v>
      </c>
      <c r="X6" s="264">
        <f t="shared" si="4"/>
        <v>-8475.47</v>
      </c>
      <c r="Y6" s="264">
        <f t="shared" si="5"/>
        <v>-2200</v>
      </c>
    </row>
    <row r="7" s="265" customFormat="1" spans="1:25">
      <c r="A7" s="280" t="s">
        <v>452</v>
      </c>
      <c r="B7" s="280" t="s">
        <v>453</v>
      </c>
      <c r="C7" s="280"/>
      <c r="D7" s="281"/>
      <c r="E7" s="265">
        <v>3922.87</v>
      </c>
      <c r="G7" s="282" t="s">
        <v>454</v>
      </c>
      <c r="H7" s="282" t="s">
        <v>455</v>
      </c>
      <c r="I7" s="282">
        <v>3922.87</v>
      </c>
      <c r="J7" s="265">
        <f t="shared" si="0"/>
        <v>-220000</v>
      </c>
      <c r="K7" s="265">
        <f t="shared" si="1"/>
        <v>3922.87</v>
      </c>
      <c r="L7" s="265">
        <v>750</v>
      </c>
      <c r="M7" s="282" t="s">
        <v>454</v>
      </c>
      <c r="N7" s="282" t="s">
        <v>455</v>
      </c>
      <c r="O7" s="282">
        <v>4041.81</v>
      </c>
      <c r="P7" s="265">
        <f t="shared" si="2"/>
        <v>-220000</v>
      </c>
      <c r="Q7" s="265">
        <f t="shared" si="3"/>
        <v>4041.81</v>
      </c>
      <c r="U7" s="291" t="s">
        <v>454</v>
      </c>
      <c r="V7" s="291" t="s">
        <v>455</v>
      </c>
      <c r="W7" s="291">
        <v>4680.94</v>
      </c>
      <c r="X7" s="265">
        <f t="shared" si="4"/>
        <v>-4680.94</v>
      </c>
      <c r="Y7" s="265">
        <f t="shared" si="5"/>
        <v>-220000</v>
      </c>
    </row>
    <row r="8" spans="1:25">
      <c r="A8" s="277" t="s">
        <v>429</v>
      </c>
      <c r="B8" s="283"/>
      <c r="C8" s="274"/>
      <c r="D8" s="284"/>
      <c r="E8" s="285">
        <v>135.6</v>
      </c>
      <c r="G8" s="241" t="s">
        <v>437</v>
      </c>
      <c r="H8" s="241" t="s">
        <v>456</v>
      </c>
      <c r="I8" s="242">
        <v>135.6</v>
      </c>
      <c r="J8" s="244" t="e">
        <f t="shared" si="0"/>
        <v>#VALUE!</v>
      </c>
      <c r="K8" s="245">
        <f t="shared" si="1"/>
        <v>135.6</v>
      </c>
      <c r="L8" s="245"/>
      <c r="M8" s="241" t="s">
        <v>437</v>
      </c>
      <c r="N8" s="241" t="s">
        <v>456</v>
      </c>
      <c r="O8" s="242">
        <v>135.6</v>
      </c>
      <c r="P8" s="244" t="e">
        <f t="shared" si="2"/>
        <v>#VALUE!</v>
      </c>
      <c r="Q8" s="245">
        <f t="shared" si="3"/>
        <v>135.6</v>
      </c>
      <c r="U8" s="246" t="s">
        <v>437</v>
      </c>
      <c r="V8" s="246" t="s">
        <v>456</v>
      </c>
      <c r="W8" s="247">
        <v>135.6</v>
      </c>
      <c r="X8" s="220">
        <f t="shared" si="4"/>
        <v>-135.6</v>
      </c>
      <c r="Y8" s="220" t="e">
        <f t="shared" si="5"/>
        <v>#VALUE!</v>
      </c>
    </row>
    <row r="9" spans="1:25">
      <c r="A9" s="275" t="s">
        <v>457</v>
      </c>
      <c r="B9" s="275" t="s">
        <v>458</v>
      </c>
      <c r="C9" s="274"/>
      <c r="D9" s="239"/>
      <c r="E9" s="245">
        <v>7616.62</v>
      </c>
      <c r="G9" s="241" t="s">
        <v>450</v>
      </c>
      <c r="H9" s="241" t="s">
        <v>451</v>
      </c>
      <c r="I9" s="242">
        <v>7616.62</v>
      </c>
      <c r="J9" s="244">
        <f t="shared" si="0"/>
        <v>-2201</v>
      </c>
      <c r="K9" s="245">
        <f t="shared" si="1"/>
        <v>7616.62</v>
      </c>
      <c r="L9" s="245"/>
      <c r="M9" s="241" t="s">
        <v>450</v>
      </c>
      <c r="N9" s="241" t="s">
        <v>451</v>
      </c>
      <c r="O9" s="242">
        <v>7749.58</v>
      </c>
      <c r="P9" s="244">
        <f t="shared" si="2"/>
        <v>-2201</v>
      </c>
      <c r="Q9" s="245">
        <f t="shared" si="3"/>
        <v>7749.58</v>
      </c>
      <c r="U9" s="246" t="s">
        <v>450</v>
      </c>
      <c r="V9" s="246" t="s">
        <v>451</v>
      </c>
      <c r="W9" s="247">
        <v>8475.47</v>
      </c>
      <c r="X9" s="220">
        <f t="shared" si="4"/>
        <v>-8475.47</v>
      </c>
      <c r="Y9" s="220">
        <f t="shared" si="5"/>
        <v>-2201</v>
      </c>
    </row>
    <row r="10" spans="1:25">
      <c r="A10" s="280" t="s">
        <v>459</v>
      </c>
      <c r="B10" s="280" t="s">
        <v>460</v>
      </c>
      <c r="C10" s="274"/>
      <c r="D10" s="239"/>
      <c r="E10" s="245">
        <v>3922.87</v>
      </c>
      <c r="G10" s="241" t="s">
        <v>454</v>
      </c>
      <c r="H10" s="241" t="s">
        <v>455</v>
      </c>
      <c r="I10" s="242">
        <v>3922.87</v>
      </c>
      <c r="J10" s="244">
        <f t="shared" si="0"/>
        <v>-220100</v>
      </c>
      <c r="K10" s="245">
        <f t="shared" si="1"/>
        <v>3922.87</v>
      </c>
      <c r="L10" s="245">
        <v>750</v>
      </c>
      <c r="M10" s="241" t="s">
        <v>454</v>
      </c>
      <c r="N10" s="241" t="s">
        <v>455</v>
      </c>
      <c r="O10" s="242">
        <v>4041.81</v>
      </c>
      <c r="P10" s="244">
        <f t="shared" si="2"/>
        <v>-220100</v>
      </c>
      <c r="Q10" s="245">
        <f t="shared" si="3"/>
        <v>4041.81</v>
      </c>
      <c r="U10" s="246" t="s">
        <v>454</v>
      </c>
      <c r="V10" s="246" t="s">
        <v>455</v>
      </c>
      <c r="W10" s="247">
        <v>4680.94</v>
      </c>
      <c r="X10" s="220">
        <f t="shared" si="4"/>
        <v>-4680.94</v>
      </c>
      <c r="Y10" s="220">
        <f t="shared" si="5"/>
        <v>-220100</v>
      </c>
    </row>
    <row r="11" spans="1:25">
      <c r="A11" s="277" t="s">
        <v>429</v>
      </c>
      <c r="B11" s="283"/>
      <c r="C11" s="274"/>
      <c r="D11" s="284"/>
      <c r="E11" s="285">
        <v>135.6</v>
      </c>
      <c r="G11" s="241" t="s">
        <v>437</v>
      </c>
      <c r="H11" s="241" t="s">
        <v>456</v>
      </c>
      <c r="I11" s="242">
        <v>135.6</v>
      </c>
      <c r="J11" s="244" t="e">
        <f t="shared" si="0"/>
        <v>#VALUE!</v>
      </c>
      <c r="K11" s="245">
        <f t="shared" si="1"/>
        <v>135.6</v>
      </c>
      <c r="L11" s="245"/>
      <c r="M11" s="241" t="s">
        <v>437</v>
      </c>
      <c r="N11" s="241" t="s">
        <v>456</v>
      </c>
      <c r="O11" s="242">
        <v>135.6</v>
      </c>
      <c r="P11" s="244" t="e">
        <f t="shared" si="2"/>
        <v>#VALUE!</v>
      </c>
      <c r="Q11" s="245">
        <f t="shared" si="3"/>
        <v>135.6</v>
      </c>
      <c r="U11" s="246" t="s">
        <v>437</v>
      </c>
      <c r="V11" s="246" t="s">
        <v>456</v>
      </c>
      <c r="W11" s="247">
        <v>135.6</v>
      </c>
      <c r="X11" s="220">
        <f t="shared" si="4"/>
        <v>-135.6</v>
      </c>
      <c r="Y11" s="220" t="e">
        <f t="shared" si="5"/>
        <v>#VALUE!</v>
      </c>
    </row>
    <row r="12" ht="14.25" spans="1:24">
      <c r="A12" s="286" t="s">
        <v>267</v>
      </c>
      <c r="B12" s="287"/>
      <c r="C12" s="288"/>
      <c r="G12" s="259" t="str">
        <f>""</f>
        <v/>
      </c>
      <c r="H12" s="259" t="str">
        <f>""</f>
        <v/>
      </c>
      <c r="I12" s="259" t="str">
        <f>""</f>
        <v/>
      </c>
      <c r="M12" s="259" t="str">
        <f>""</f>
        <v/>
      </c>
      <c r="N12" s="262" t="str">
        <f>""</f>
        <v/>
      </c>
      <c r="O12" s="259" t="str">
        <f>""</f>
        <v/>
      </c>
      <c r="W12" s="292" t="e">
        <f>W13+#REF!+#REF!+#REF!+#REF!+#REF!+#REF!+#REF!+#REF!+#REF!+#REF!+#REF!+#REF!+#REF!+#REF!+#REF!+#REF!+#REF!+#REF!+#REF!+#REF!</f>
        <v>#REF!</v>
      </c>
      <c r="X12" s="292" t="e">
        <f>X13+#REF!+#REF!+#REF!+#REF!+#REF!+#REF!+#REF!+#REF!+#REF!+#REF!+#REF!+#REF!+#REF!+#REF!+#REF!+#REF!+#REF!+#REF!+#REF!+#REF!</f>
        <v>#REF!</v>
      </c>
    </row>
    <row r="13" spans="17:25">
      <c r="Q13" s="245"/>
      <c r="U13" s="246" t="s">
        <v>268</v>
      </c>
      <c r="V13" s="246" t="s">
        <v>269</v>
      </c>
      <c r="W13" s="247">
        <v>19998</v>
      </c>
      <c r="X13" s="220">
        <f>C13-W13</f>
        <v>-19998</v>
      </c>
      <c r="Y13" s="220">
        <f>U13-A13</f>
        <v>232</v>
      </c>
    </row>
    <row r="14" spans="17:25">
      <c r="Q14" s="245"/>
      <c r="U14" s="246" t="s">
        <v>270</v>
      </c>
      <c r="V14" s="246" t="s">
        <v>271</v>
      </c>
      <c r="W14" s="247">
        <v>19998</v>
      </c>
      <c r="X14" s="220">
        <f>C14-W14</f>
        <v>-19998</v>
      </c>
      <c r="Y14" s="220">
        <f>U14-A14</f>
        <v>23203</v>
      </c>
    </row>
    <row r="15" spans="2:25">
      <c r="B15" s="289" t="s">
        <v>430</v>
      </c>
      <c r="Q15" s="245"/>
      <c r="U15" s="246" t="s">
        <v>272</v>
      </c>
      <c r="V15" s="246" t="s">
        <v>273</v>
      </c>
      <c r="W15" s="247">
        <v>19998</v>
      </c>
      <c r="X15" s="220">
        <f>C15-W15</f>
        <v>-19998</v>
      </c>
      <c r="Y15" s="220">
        <f>U15-A15</f>
        <v>2320301</v>
      </c>
    </row>
    <row r="16" spans="17:17">
      <c r="Q16" s="245"/>
    </row>
    <row r="17" s="220" customFormat="1" ht="12" spans="17:17">
      <c r="Q17" s="245"/>
    </row>
    <row r="18" s="220" customFormat="1" ht="12" spans="17:17">
      <c r="Q18" s="245"/>
    </row>
    <row r="19" s="220" customFormat="1" ht="12" spans="17:17">
      <c r="Q19" s="245"/>
    </row>
    <row r="20" s="220" customFormat="1" ht="12" spans="17:17">
      <c r="Q20" s="245"/>
    </row>
    <row r="21" s="220" customFormat="1" ht="12" spans="17:17">
      <c r="Q21" s="245"/>
    </row>
    <row r="22" s="220" customFormat="1" ht="12" spans="17:17">
      <c r="Q22" s="245"/>
    </row>
    <row r="23" s="220" customFormat="1" ht="12" spans="17:17">
      <c r="Q23" s="245"/>
    </row>
    <row r="24" s="220" customFormat="1" ht="12" spans="17:17">
      <c r="Q24" s="245"/>
    </row>
    <row r="25" s="220" customFormat="1" ht="12" spans="17:17">
      <c r="Q25" s="245"/>
    </row>
    <row r="26" s="220" customFormat="1" ht="12" spans="17:17">
      <c r="Q26" s="245"/>
    </row>
    <row r="27" s="220" customFormat="1" ht="12" spans="17:17">
      <c r="Q27" s="245"/>
    </row>
    <row r="28" s="220" customFormat="1" ht="12" spans="17:17">
      <c r="Q28" s="245"/>
    </row>
  </sheetData>
  <mergeCells count="2">
    <mergeCell ref="A2:C2"/>
    <mergeCell ref="A12:B12"/>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7"/>
  <sheetViews>
    <sheetView workbookViewId="0">
      <selection activeCell="H26" sqref="H26"/>
    </sheetView>
  </sheetViews>
  <sheetFormatPr defaultColWidth="7" defaultRowHeight="15"/>
  <cols>
    <col min="1" max="2" width="37" style="249" customWidth="1"/>
    <col min="3" max="3" width="10.375" style="250" hidden="1" customWidth="1"/>
    <col min="4" max="4" width="9.625" style="220" hidden="1" customWidth="1"/>
    <col min="5" max="5" width="8.125" style="220" hidden="1" customWidth="1"/>
    <col min="6" max="6" width="9.625" style="241" hidden="1" customWidth="1"/>
    <col min="7" max="7" width="17.5" style="241" hidden="1" customWidth="1"/>
    <col min="8" max="8" width="12.5" style="242" hidden="1" customWidth="1"/>
    <col min="9" max="9" width="7" style="244" hidden="1" customWidth="1"/>
    <col min="10" max="11" width="7" style="220" hidden="1" customWidth="1"/>
    <col min="12" max="12" width="13.875" style="220" hidden="1" customWidth="1"/>
    <col min="13" max="13" width="7.875" style="220" hidden="1" customWidth="1"/>
    <col min="14" max="14" width="9.5" style="220" hidden="1" customWidth="1"/>
    <col min="15" max="15" width="6.875" style="220" hidden="1" customWidth="1"/>
    <col min="16" max="16" width="9" style="220" hidden="1" customWidth="1"/>
    <col min="17" max="17" width="5.875" style="220" hidden="1" customWidth="1"/>
    <col min="18" max="18" width="5.25" style="220" hidden="1" customWidth="1"/>
    <col min="19" max="19" width="6.5" style="220" hidden="1" customWidth="1"/>
    <col min="20" max="21" width="7" style="220" hidden="1" customWidth="1"/>
    <col min="22" max="22" width="10.625" style="220" hidden="1" customWidth="1"/>
    <col min="23" max="23" width="10.5" style="220" hidden="1" customWidth="1"/>
    <col min="24" max="24" width="7" style="220" hidden="1" customWidth="1"/>
    <col min="25" max="16384" width="7" style="220"/>
  </cols>
  <sheetData>
    <row r="1" ht="21.75" customHeight="1" spans="1:2">
      <c r="A1" s="93"/>
      <c r="B1" s="93"/>
    </row>
    <row r="2" ht="51.75" customHeight="1" spans="1:8">
      <c r="A2" s="251" t="s">
        <v>31</v>
      </c>
      <c r="B2" s="252"/>
      <c r="F2" s="220"/>
      <c r="G2" s="220"/>
      <c r="H2" s="220"/>
    </row>
    <row r="3" spans="2:12">
      <c r="B3" s="228" t="s">
        <v>256</v>
      </c>
      <c r="D3" s="220">
        <v>12.11</v>
      </c>
      <c r="F3" s="220">
        <v>12.22</v>
      </c>
      <c r="G3" s="220"/>
      <c r="H3" s="220"/>
      <c r="L3" s="220">
        <v>1.2</v>
      </c>
    </row>
    <row r="4" s="248" customFormat="1" ht="39.75" customHeight="1" spans="1:14">
      <c r="A4" s="253" t="s">
        <v>257</v>
      </c>
      <c r="B4" s="253" t="s">
        <v>55</v>
      </c>
      <c r="C4" s="254"/>
      <c r="F4" s="255" t="s">
        <v>261</v>
      </c>
      <c r="G4" s="255" t="s">
        <v>262</v>
      </c>
      <c r="H4" s="255" t="s">
        <v>263</v>
      </c>
      <c r="I4" s="260"/>
      <c r="L4" s="255" t="s">
        <v>261</v>
      </c>
      <c r="M4" s="261" t="s">
        <v>262</v>
      </c>
      <c r="N4" s="255" t="s">
        <v>263</v>
      </c>
    </row>
    <row r="5" ht="39.75" customHeight="1" spans="1:24">
      <c r="A5" s="256" t="s">
        <v>429</v>
      </c>
      <c r="B5" s="257"/>
      <c r="C5" s="239">
        <v>105429</v>
      </c>
      <c r="D5" s="240">
        <v>595734.14</v>
      </c>
      <c r="E5" s="220">
        <f>104401+13602</f>
        <v>118003</v>
      </c>
      <c r="F5" s="241" t="s">
        <v>435</v>
      </c>
      <c r="G5" s="241" t="s">
        <v>447</v>
      </c>
      <c r="H5" s="242">
        <v>596221.15</v>
      </c>
      <c r="I5" s="244" t="e">
        <f>F5-#REF!</f>
        <v>#REF!</v>
      </c>
      <c r="J5" s="245" t="e">
        <f>H5-#REF!</f>
        <v>#REF!</v>
      </c>
      <c r="K5" s="245">
        <v>75943</v>
      </c>
      <c r="L5" s="241" t="s">
        <v>435</v>
      </c>
      <c r="M5" s="241" t="s">
        <v>447</v>
      </c>
      <c r="N5" s="242">
        <v>643048.95</v>
      </c>
      <c r="O5" s="244" t="e">
        <f>L5-#REF!</f>
        <v>#REF!</v>
      </c>
      <c r="P5" s="245" t="e">
        <f>N5-#REF!</f>
        <v>#REF!</v>
      </c>
      <c r="R5" s="220">
        <v>717759</v>
      </c>
      <c r="T5" s="246" t="s">
        <v>435</v>
      </c>
      <c r="U5" s="246" t="s">
        <v>447</v>
      </c>
      <c r="V5" s="247">
        <v>659380.53</v>
      </c>
      <c r="W5" s="220" t="e">
        <f>#REF!-V5</f>
        <v>#REF!</v>
      </c>
      <c r="X5" s="220" t="e">
        <f>T5-#REF!</f>
        <v>#REF!</v>
      </c>
    </row>
    <row r="6" ht="39.75" customHeight="1" spans="1:22">
      <c r="A6" s="258" t="s">
        <v>267</v>
      </c>
      <c r="B6" s="257"/>
      <c r="C6" s="239"/>
      <c r="D6" s="240"/>
      <c r="J6" s="245"/>
      <c r="K6" s="245"/>
      <c r="L6" s="241"/>
      <c r="M6" s="241"/>
      <c r="N6" s="242"/>
      <c r="O6" s="244"/>
      <c r="P6" s="245"/>
      <c r="T6" s="246"/>
      <c r="U6" s="246"/>
      <c r="V6" s="247"/>
    </row>
    <row r="7" ht="39.75" customHeight="1" spans="1:22">
      <c r="A7" s="238" t="s">
        <v>461</v>
      </c>
      <c r="B7" s="238"/>
      <c r="C7" s="239"/>
      <c r="D7" s="240"/>
      <c r="J7" s="245"/>
      <c r="K7" s="245"/>
      <c r="L7" s="241"/>
      <c r="M7" s="241"/>
      <c r="N7" s="242"/>
      <c r="O7" s="244"/>
      <c r="P7" s="245"/>
      <c r="T7" s="246"/>
      <c r="U7" s="246"/>
      <c r="V7" s="247"/>
    </row>
    <row r="8" ht="39.75" customHeight="1" spans="3:22">
      <c r="C8" s="239"/>
      <c r="D8" s="240"/>
      <c r="J8" s="245"/>
      <c r="K8" s="245"/>
      <c r="L8" s="241"/>
      <c r="M8" s="241"/>
      <c r="N8" s="242"/>
      <c r="O8" s="244"/>
      <c r="P8" s="245"/>
      <c r="T8" s="246"/>
      <c r="U8" s="246"/>
      <c r="V8" s="247"/>
    </row>
    <row r="9" ht="39.75" customHeight="1" spans="3:22">
      <c r="C9" s="239"/>
      <c r="D9" s="240"/>
      <c r="J9" s="245"/>
      <c r="K9" s="245"/>
      <c r="L9" s="241"/>
      <c r="M9" s="241"/>
      <c r="N9" s="242"/>
      <c r="O9" s="244"/>
      <c r="P9" s="245"/>
      <c r="T9" s="246"/>
      <c r="U9" s="246"/>
      <c r="V9" s="247"/>
    </row>
    <row r="10" ht="39.75" customHeight="1" spans="3:22">
      <c r="C10" s="239"/>
      <c r="D10" s="245"/>
      <c r="J10" s="245"/>
      <c r="K10" s="245"/>
      <c r="L10" s="241"/>
      <c r="M10" s="241"/>
      <c r="N10" s="242"/>
      <c r="O10" s="244"/>
      <c r="P10" s="245"/>
      <c r="T10" s="246"/>
      <c r="U10" s="246"/>
      <c r="V10" s="247"/>
    </row>
    <row r="11" ht="39.75" customHeight="1" spans="1:23">
      <c r="A11" s="220"/>
      <c r="B11" s="220"/>
      <c r="F11" s="259" t="str">
        <f>""</f>
        <v/>
      </c>
      <c r="G11" s="259" t="str">
        <f>""</f>
        <v/>
      </c>
      <c r="H11" s="259" t="str">
        <f>""</f>
        <v/>
      </c>
      <c r="L11" s="259" t="str">
        <f>""</f>
        <v/>
      </c>
      <c r="M11" s="262" t="str">
        <f>""</f>
        <v/>
      </c>
      <c r="N11" s="259" t="str">
        <f>""</f>
        <v/>
      </c>
      <c r="V11" s="263" t="e">
        <f>V12+#REF!+#REF!+#REF!+#REF!+#REF!+#REF!+#REF!+#REF!+#REF!+#REF!+#REF!+#REF!+#REF!+#REF!+#REF!+#REF!+#REF!+#REF!+#REF!+#REF!</f>
        <v>#REF!</v>
      </c>
      <c r="W11" s="263" t="e">
        <f>W12+#REF!+#REF!+#REF!+#REF!+#REF!+#REF!+#REF!+#REF!+#REF!+#REF!+#REF!+#REF!+#REF!+#REF!+#REF!+#REF!+#REF!+#REF!+#REF!+#REF!</f>
        <v>#REF!</v>
      </c>
    </row>
    <row r="12" ht="19.5" customHeight="1" spans="1:24">
      <c r="A12" s="220"/>
      <c r="B12" s="220"/>
      <c r="P12" s="245"/>
      <c r="T12" s="246" t="s">
        <v>268</v>
      </c>
      <c r="U12" s="246" t="s">
        <v>269</v>
      </c>
      <c r="V12" s="247">
        <v>19998</v>
      </c>
      <c r="W12" s="220" t="e">
        <f>#REF!-V12</f>
        <v>#REF!</v>
      </c>
      <c r="X12" s="220" t="e">
        <f>T12-A7</f>
        <v>#VALUE!</v>
      </c>
    </row>
    <row r="13" ht="19.5" customHeight="1" spans="1:24">
      <c r="A13" s="220"/>
      <c r="B13" s="220"/>
      <c r="P13" s="245"/>
      <c r="T13" s="246" t="s">
        <v>270</v>
      </c>
      <c r="U13" s="246" t="s">
        <v>271</v>
      </c>
      <c r="V13" s="247">
        <v>19998</v>
      </c>
      <c r="W13" s="220" t="e">
        <f>#REF!-V13</f>
        <v>#REF!</v>
      </c>
      <c r="X13" s="220">
        <f>T13-A8</f>
        <v>23203</v>
      </c>
    </row>
    <row r="14" ht="19.5" customHeight="1" spans="1:24">
      <c r="A14" s="220"/>
      <c r="B14" s="220"/>
      <c r="P14" s="245"/>
      <c r="T14" s="246" t="s">
        <v>272</v>
      </c>
      <c r="U14" s="246" t="s">
        <v>273</v>
      </c>
      <c r="V14" s="247">
        <v>19998</v>
      </c>
      <c r="W14" s="220" t="e">
        <f>#REF!-V14</f>
        <v>#REF!</v>
      </c>
      <c r="X14" s="220">
        <f>T14-A9</f>
        <v>2320301</v>
      </c>
    </row>
    <row r="15" ht="19.5" customHeight="1" spans="1:16">
      <c r="A15" s="220"/>
      <c r="B15" s="220"/>
      <c r="P15" s="245"/>
    </row>
    <row r="16" ht="19.5" customHeight="1" spans="1:16">
      <c r="A16" s="220"/>
      <c r="B16" s="220"/>
      <c r="C16" s="220"/>
      <c r="F16" s="220"/>
      <c r="G16" s="220"/>
      <c r="H16" s="220"/>
      <c r="I16" s="220"/>
      <c r="P16" s="245"/>
    </row>
    <row r="17" ht="19.5" customHeight="1" spans="1:16">
      <c r="A17" s="220"/>
      <c r="B17" s="220"/>
      <c r="C17" s="220"/>
      <c r="F17" s="220"/>
      <c r="G17" s="220"/>
      <c r="H17" s="220"/>
      <c r="I17" s="220"/>
      <c r="P17" s="245"/>
    </row>
    <row r="18" ht="19.5" customHeight="1" spans="1:16">
      <c r="A18" s="220"/>
      <c r="B18" s="220"/>
      <c r="C18" s="220"/>
      <c r="F18" s="220"/>
      <c r="G18" s="220"/>
      <c r="H18" s="220"/>
      <c r="I18" s="220"/>
      <c r="P18" s="245"/>
    </row>
    <row r="19" ht="19.5" customHeight="1" spans="1:16">
      <c r="A19" s="220"/>
      <c r="B19" s="220"/>
      <c r="C19" s="220"/>
      <c r="F19" s="220"/>
      <c r="G19" s="220"/>
      <c r="H19" s="220"/>
      <c r="I19" s="220"/>
      <c r="P19" s="245"/>
    </row>
    <row r="20" ht="19.5" customHeight="1" spans="1:16">
      <c r="A20" s="220"/>
      <c r="B20" s="220"/>
      <c r="C20" s="220"/>
      <c r="F20" s="220"/>
      <c r="G20" s="220"/>
      <c r="H20" s="220"/>
      <c r="I20" s="220"/>
      <c r="P20" s="245"/>
    </row>
    <row r="21" ht="19.5" customHeight="1" spans="1:16">
      <c r="A21" s="220"/>
      <c r="B21" s="220"/>
      <c r="C21" s="220"/>
      <c r="F21" s="220"/>
      <c r="G21" s="220"/>
      <c r="H21" s="220"/>
      <c r="I21" s="220"/>
      <c r="P21" s="245"/>
    </row>
    <row r="22" ht="19.5" customHeight="1" spans="1:16">
      <c r="A22" s="220"/>
      <c r="B22" s="220"/>
      <c r="C22" s="220"/>
      <c r="F22" s="220"/>
      <c r="G22" s="220"/>
      <c r="H22" s="220"/>
      <c r="I22" s="220"/>
      <c r="P22" s="245"/>
    </row>
    <row r="23" ht="19.5" customHeight="1" spans="3:16">
      <c r="C23" s="220"/>
      <c r="F23" s="220"/>
      <c r="G23" s="220"/>
      <c r="H23" s="220"/>
      <c r="I23" s="220"/>
      <c r="P23" s="245"/>
    </row>
    <row r="24" ht="19.5" customHeight="1" spans="3:16">
      <c r="C24" s="220"/>
      <c r="F24" s="220"/>
      <c r="G24" s="220"/>
      <c r="H24" s="220"/>
      <c r="I24" s="220"/>
      <c r="P24" s="245"/>
    </row>
    <row r="25" ht="19.5" customHeight="1" spans="3:16">
      <c r="C25" s="220"/>
      <c r="F25" s="220"/>
      <c r="G25" s="220"/>
      <c r="H25" s="220"/>
      <c r="I25" s="220"/>
      <c r="P25" s="245"/>
    </row>
    <row r="26" ht="19.5" customHeight="1" spans="3:16">
      <c r="C26" s="220"/>
      <c r="F26" s="220"/>
      <c r="G26" s="220"/>
      <c r="H26" s="220"/>
      <c r="I26" s="220"/>
      <c r="P26" s="245"/>
    </row>
    <row r="27" ht="19.5" customHeight="1" spans="3:16">
      <c r="C27" s="220"/>
      <c r="F27" s="220"/>
      <c r="G27" s="220"/>
      <c r="H27" s="220"/>
      <c r="I27" s="220"/>
      <c r="P27" s="245"/>
    </row>
  </sheetData>
  <mergeCells count="2">
    <mergeCell ref="A2:B2"/>
    <mergeCell ref="A7:B7"/>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
  <sheetViews>
    <sheetView workbookViewId="0">
      <selection activeCell="H26" sqref="H26"/>
    </sheetView>
  </sheetViews>
  <sheetFormatPr defaultColWidth="7.875" defaultRowHeight="15.75" outlineLevelRow="7"/>
  <cols>
    <col min="1" max="2" width="37.625" style="222" customWidth="1"/>
    <col min="3" max="3" width="8" style="222" customWidth="1"/>
    <col min="4" max="4" width="7.875" style="222" customWidth="1"/>
    <col min="5" max="5" width="8.5" style="222" hidden="1" customWidth="1"/>
    <col min="6" max="6" width="7.875" style="222" hidden="1" customWidth="1"/>
    <col min="7" max="254" width="7.875" style="222"/>
    <col min="255" max="255" width="35.75" style="222" customWidth="1"/>
    <col min="256" max="256" width="7.875" style="222" hidden="1" customWidth="1"/>
    <col min="257" max="258" width="12" style="222" customWidth="1"/>
    <col min="259" max="259" width="8" style="222" customWidth="1"/>
    <col min="260" max="260" width="7.875" style="222" customWidth="1"/>
    <col min="261" max="262" width="7.875" style="222" hidden="1" customWidth="1"/>
    <col min="263" max="510" width="7.875" style="222"/>
    <col min="511" max="511" width="35.75" style="222" customWidth="1"/>
    <col min="512" max="512" width="7.875" style="222" hidden="1" customWidth="1"/>
    <col min="513" max="514" width="12" style="222" customWidth="1"/>
    <col min="515" max="515" width="8" style="222" customWidth="1"/>
    <col min="516" max="516" width="7.875" style="222" customWidth="1"/>
    <col min="517" max="518" width="7.875" style="222" hidden="1" customWidth="1"/>
    <col min="519" max="766" width="7.875" style="222"/>
    <col min="767" max="767" width="35.75" style="222" customWidth="1"/>
    <col min="768" max="768" width="7.875" style="222" hidden="1" customWidth="1"/>
    <col min="769" max="770" width="12" style="222" customWidth="1"/>
    <col min="771" max="771" width="8" style="222" customWidth="1"/>
    <col min="772" max="772" width="7.875" style="222" customWidth="1"/>
    <col min="773" max="774" width="7.875" style="222" hidden="1" customWidth="1"/>
    <col min="775" max="1022" width="7.875" style="222"/>
    <col min="1023" max="1023" width="35.75" style="222" customWidth="1"/>
    <col min="1024" max="1024" width="7.875" style="222" hidden="1" customWidth="1"/>
    <col min="1025" max="1026" width="12" style="222" customWidth="1"/>
    <col min="1027" max="1027" width="8" style="222" customWidth="1"/>
    <col min="1028" max="1028" width="7.875" style="222" customWidth="1"/>
    <col min="1029" max="1030" width="7.875" style="222" hidden="1" customWidth="1"/>
    <col min="1031" max="1278" width="7.875" style="222"/>
    <col min="1279" max="1279" width="35.75" style="222" customWidth="1"/>
    <col min="1280" max="1280" width="7.875" style="222" hidden="1" customWidth="1"/>
    <col min="1281" max="1282" width="12" style="222" customWidth="1"/>
    <col min="1283" max="1283" width="8" style="222" customWidth="1"/>
    <col min="1284" max="1284" width="7.875" style="222" customWidth="1"/>
    <col min="1285" max="1286" width="7.875" style="222" hidden="1" customWidth="1"/>
    <col min="1287" max="1534" width="7.875" style="222"/>
    <col min="1535" max="1535" width="35.75" style="222" customWidth="1"/>
    <col min="1536" max="1536" width="7.875" style="222" hidden="1" customWidth="1"/>
    <col min="1537" max="1538" width="12" style="222" customWidth="1"/>
    <col min="1539" max="1539" width="8" style="222" customWidth="1"/>
    <col min="1540" max="1540" width="7.875" style="222" customWidth="1"/>
    <col min="1541" max="1542" width="7.875" style="222" hidden="1" customWidth="1"/>
    <col min="1543" max="1790" width="7.875" style="222"/>
    <col min="1791" max="1791" width="35.75" style="222" customWidth="1"/>
    <col min="1792" max="1792" width="7.875" style="222" hidden="1" customWidth="1"/>
    <col min="1793" max="1794" width="12" style="222" customWidth="1"/>
    <col min="1795" max="1795" width="8" style="222" customWidth="1"/>
    <col min="1796" max="1796" width="7.875" style="222" customWidth="1"/>
    <col min="1797" max="1798" width="7.875" style="222" hidden="1" customWidth="1"/>
    <col min="1799" max="2046" width="7.875" style="222"/>
    <col min="2047" max="2047" width="35.75" style="222" customWidth="1"/>
    <col min="2048" max="2048" width="7.875" style="222" hidden="1" customWidth="1"/>
    <col min="2049" max="2050" width="12" style="222" customWidth="1"/>
    <col min="2051" max="2051" width="8" style="222" customWidth="1"/>
    <col min="2052" max="2052" width="7.875" style="222" customWidth="1"/>
    <col min="2053" max="2054" width="7.875" style="222" hidden="1" customWidth="1"/>
    <col min="2055" max="2302" width="7.875" style="222"/>
    <col min="2303" max="2303" width="35.75" style="222" customWidth="1"/>
    <col min="2304" max="2304" width="7.875" style="222" hidden="1" customWidth="1"/>
    <col min="2305" max="2306" width="12" style="222" customWidth="1"/>
    <col min="2307" max="2307" width="8" style="222" customWidth="1"/>
    <col min="2308" max="2308" width="7.875" style="222" customWidth="1"/>
    <col min="2309" max="2310" width="7.875" style="222" hidden="1" customWidth="1"/>
    <col min="2311" max="2558" width="7.875" style="222"/>
    <col min="2559" max="2559" width="35.75" style="222" customWidth="1"/>
    <col min="2560" max="2560" width="7.875" style="222" hidden="1" customWidth="1"/>
    <col min="2561" max="2562" width="12" style="222" customWidth="1"/>
    <col min="2563" max="2563" width="8" style="222" customWidth="1"/>
    <col min="2564" max="2564" width="7.875" style="222" customWidth="1"/>
    <col min="2565" max="2566" width="7.875" style="222" hidden="1" customWidth="1"/>
    <col min="2567" max="2814" width="7.875" style="222"/>
    <col min="2815" max="2815" width="35.75" style="222" customWidth="1"/>
    <col min="2816" max="2816" width="7.875" style="222" hidden="1" customWidth="1"/>
    <col min="2817" max="2818" width="12" style="222" customWidth="1"/>
    <col min="2819" max="2819" width="8" style="222" customWidth="1"/>
    <col min="2820" max="2820" width="7.875" style="222" customWidth="1"/>
    <col min="2821" max="2822" width="7.875" style="222" hidden="1" customWidth="1"/>
    <col min="2823" max="3070" width="7.875" style="222"/>
    <col min="3071" max="3071" width="35.75" style="222" customWidth="1"/>
    <col min="3072" max="3072" width="7.875" style="222" hidden="1" customWidth="1"/>
    <col min="3073" max="3074" width="12" style="222" customWidth="1"/>
    <col min="3075" max="3075" width="8" style="222" customWidth="1"/>
    <col min="3076" max="3076" width="7.875" style="222" customWidth="1"/>
    <col min="3077" max="3078" width="7.875" style="222" hidden="1" customWidth="1"/>
    <col min="3079" max="3326" width="7.875" style="222"/>
    <col min="3327" max="3327" width="35.75" style="222" customWidth="1"/>
    <col min="3328" max="3328" width="7.875" style="222" hidden="1" customWidth="1"/>
    <col min="3329" max="3330" width="12" style="222" customWidth="1"/>
    <col min="3331" max="3331" width="8" style="222" customWidth="1"/>
    <col min="3332" max="3332" width="7.875" style="222" customWidth="1"/>
    <col min="3333" max="3334" width="7.875" style="222" hidden="1" customWidth="1"/>
    <col min="3335" max="3582" width="7.875" style="222"/>
    <col min="3583" max="3583" width="35.75" style="222" customWidth="1"/>
    <col min="3584" max="3584" width="7.875" style="222" hidden="1" customWidth="1"/>
    <col min="3585" max="3586" width="12" style="222" customWidth="1"/>
    <col min="3587" max="3587" width="8" style="222" customWidth="1"/>
    <col min="3588" max="3588" width="7.875" style="222" customWidth="1"/>
    <col min="3589" max="3590" width="7.875" style="222" hidden="1" customWidth="1"/>
    <col min="3591" max="3838" width="7.875" style="222"/>
    <col min="3839" max="3839" width="35.75" style="222" customWidth="1"/>
    <col min="3840" max="3840" width="7.875" style="222" hidden="1" customWidth="1"/>
    <col min="3841" max="3842" width="12" style="222" customWidth="1"/>
    <col min="3843" max="3843" width="8" style="222" customWidth="1"/>
    <col min="3844" max="3844" width="7.875" style="222" customWidth="1"/>
    <col min="3845" max="3846" width="7.875" style="222" hidden="1" customWidth="1"/>
    <col min="3847" max="4094" width="7.875" style="222"/>
    <col min="4095" max="4095" width="35.75" style="222" customWidth="1"/>
    <col min="4096" max="4096" width="7.875" style="222" hidden="1" customWidth="1"/>
    <col min="4097" max="4098" width="12" style="222" customWidth="1"/>
    <col min="4099" max="4099" width="8" style="222" customWidth="1"/>
    <col min="4100" max="4100" width="7.875" style="222" customWidth="1"/>
    <col min="4101" max="4102" width="7.875" style="222" hidden="1" customWidth="1"/>
    <col min="4103" max="4350" width="7.875" style="222"/>
    <col min="4351" max="4351" width="35.75" style="222" customWidth="1"/>
    <col min="4352" max="4352" width="7.875" style="222" hidden="1" customWidth="1"/>
    <col min="4353" max="4354" width="12" style="222" customWidth="1"/>
    <col min="4355" max="4355" width="8" style="222" customWidth="1"/>
    <col min="4356" max="4356" width="7.875" style="222" customWidth="1"/>
    <col min="4357" max="4358" width="7.875" style="222" hidden="1" customWidth="1"/>
    <col min="4359" max="4606" width="7.875" style="222"/>
    <col min="4607" max="4607" width="35.75" style="222" customWidth="1"/>
    <col min="4608" max="4608" width="7.875" style="222" hidden="1" customWidth="1"/>
    <col min="4609" max="4610" width="12" style="222" customWidth="1"/>
    <col min="4611" max="4611" width="8" style="222" customWidth="1"/>
    <col min="4612" max="4612" width="7.875" style="222" customWidth="1"/>
    <col min="4613" max="4614" width="7.875" style="222" hidden="1" customWidth="1"/>
    <col min="4615" max="4862" width="7.875" style="222"/>
    <col min="4863" max="4863" width="35.75" style="222" customWidth="1"/>
    <col min="4864" max="4864" width="7.875" style="222" hidden="1" customWidth="1"/>
    <col min="4865" max="4866" width="12" style="222" customWidth="1"/>
    <col min="4867" max="4867" width="8" style="222" customWidth="1"/>
    <col min="4868" max="4868" width="7.875" style="222" customWidth="1"/>
    <col min="4869" max="4870" width="7.875" style="222" hidden="1" customWidth="1"/>
    <col min="4871" max="5118" width="7.875" style="222"/>
    <col min="5119" max="5119" width="35.75" style="222" customWidth="1"/>
    <col min="5120" max="5120" width="7.875" style="222" hidden="1" customWidth="1"/>
    <col min="5121" max="5122" width="12" style="222" customWidth="1"/>
    <col min="5123" max="5123" width="8" style="222" customWidth="1"/>
    <col min="5124" max="5124" width="7.875" style="222" customWidth="1"/>
    <col min="5125" max="5126" width="7.875" style="222" hidden="1" customWidth="1"/>
    <col min="5127" max="5374" width="7.875" style="222"/>
    <col min="5375" max="5375" width="35.75" style="222" customWidth="1"/>
    <col min="5376" max="5376" width="7.875" style="222" hidden="1" customWidth="1"/>
    <col min="5377" max="5378" width="12" style="222" customWidth="1"/>
    <col min="5379" max="5379" width="8" style="222" customWidth="1"/>
    <col min="5380" max="5380" width="7.875" style="222" customWidth="1"/>
    <col min="5381" max="5382" width="7.875" style="222" hidden="1" customWidth="1"/>
    <col min="5383" max="5630" width="7.875" style="222"/>
    <col min="5631" max="5631" width="35.75" style="222" customWidth="1"/>
    <col min="5632" max="5632" width="7.875" style="222" hidden="1" customWidth="1"/>
    <col min="5633" max="5634" width="12" style="222" customWidth="1"/>
    <col min="5635" max="5635" width="8" style="222" customWidth="1"/>
    <col min="5636" max="5636" width="7.875" style="222" customWidth="1"/>
    <col min="5637" max="5638" width="7.875" style="222" hidden="1" customWidth="1"/>
    <col min="5639" max="5886" width="7.875" style="222"/>
    <col min="5887" max="5887" width="35.75" style="222" customWidth="1"/>
    <col min="5888" max="5888" width="7.875" style="222" hidden="1" customWidth="1"/>
    <col min="5889" max="5890" width="12" style="222" customWidth="1"/>
    <col min="5891" max="5891" width="8" style="222" customWidth="1"/>
    <col min="5892" max="5892" width="7.875" style="222" customWidth="1"/>
    <col min="5893" max="5894" width="7.875" style="222" hidden="1" customWidth="1"/>
    <col min="5895" max="6142" width="7.875" style="222"/>
    <col min="6143" max="6143" width="35.75" style="222" customWidth="1"/>
    <col min="6144" max="6144" width="7.875" style="222" hidden="1" customWidth="1"/>
    <col min="6145" max="6146" width="12" style="222" customWidth="1"/>
    <col min="6147" max="6147" width="8" style="222" customWidth="1"/>
    <col min="6148" max="6148" width="7.875" style="222" customWidth="1"/>
    <col min="6149" max="6150" width="7.875" style="222" hidden="1" customWidth="1"/>
    <col min="6151" max="6398" width="7.875" style="222"/>
    <col min="6399" max="6399" width="35.75" style="222" customWidth="1"/>
    <col min="6400" max="6400" width="7.875" style="222" hidden="1" customWidth="1"/>
    <col min="6401" max="6402" width="12" style="222" customWidth="1"/>
    <col min="6403" max="6403" width="8" style="222" customWidth="1"/>
    <col min="6404" max="6404" width="7.875" style="222" customWidth="1"/>
    <col min="6405" max="6406" width="7.875" style="222" hidden="1" customWidth="1"/>
    <col min="6407" max="6654" width="7.875" style="222"/>
    <col min="6655" max="6655" width="35.75" style="222" customWidth="1"/>
    <col min="6656" max="6656" width="7.875" style="222" hidden="1" customWidth="1"/>
    <col min="6657" max="6658" width="12" style="222" customWidth="1"/>
    <col min="6659" max="6659" width="8" style="222" customWidth="1"/>
    <col min="6660" max="6660" width="7.875" style="222" customWidth="1"/>
    <col min="6661" max="6662" width="7.875" style="222" hidden="1" customWidth="1"/>
    <col min="6663" max="6910" width="7.875" style="222"/>
    <col min="6911" max="6911" width="35.75" style="222" customWidth="1"/>
    <col min="6912" max="6912" width="7.875" style="222" hidden="1" customWidth="1"/>
    <col min="6913" max="6914" width="12" style="222" customWidth="1"/>
    <col min="6915" max="6915" width="8" style="222" customWidth="1"/>
    <col min="6916" max="6916" width="7.875" style="222" customWidth="1"/>
    <col min="6917" max="6918" width="7.875" style="222" hidden="1" customWidth="1"/>
    <col min="6919" max="7166" width="7.875" style="222"/>
    <col min="7167" max="7167" width="35.75" style="222" customWidth="1"/>
    <col min="7168" max="7168" width="7.875" style="222" hidden="1" customWidth="1"/>
    <col min="7169" max="7170" width="12" style="222" customWidth="1"/>
    <col min="7171" max="7171" width="8" style="222" customWidth="1"/>
    <col min="7172" max="7172" width="7.875" style="222" customWidth="1"/>
    <col min="7173" max="7174" width="7.875" style="222" hidden="1" customWidth="1"/>
    <col min="7175" max="7422" width="7.875" style="222"/>
    <col min="7423" max="7423" width="35.75" style="222" customWidth="1"/>
    <col min="7424" max="7424" width="7.875" style="222" hidden="1" customWidth="1"/>
    <col min="7425" max="7426" width="12" style="222" customWidth="1"/>
    <col min="7427" max="7427" width="8" style="222" customWidth="1"/>
    <col min="7428" max="7428" width="7.875" style="222" customWidth="1"/>
    <col min="7429" max="7430" width="7.875" style="222" hidden="1" customWidth="1"/>
    <col min="7431" max="7678" width="7.875" style="222"/>
    <col min="7679" max="7679" width="35.75" style="222" customWidth="1"/>
    <col min="7680" max="7680" width="7.875" style="222" hidden="1" customWidth="1"/>
    <col min="7681" max="7682" width="12" style="222" customWidth="1"/>
    <col min="7683" max="7683" width="8" style="222" customWidth="1"/>
    <col min="7684" max="7684" width="7.875" style="222" customWidth="1"/>
    <col min="7685" max="7686" width="7.875" style="222" hidden="1" customWidth="1"/>
    <col min="7687" max="7934" width="7.875" style="222"/>
    <col min="7935" max="7935" width="35.75" style="222" customWidth="1"/>
    <col min="7936" max="7936" width="7.875" style="222" hidden="1" customWidth="1"/>
    <col min="7937" max="7938" width="12" style="222" customWidth="1"/>
    <col min="7939" max="7939" width="8" style="222" customWidth="1"/>
    <col min="7940" max="7940" width="7.875" style="222" customWidth="1"/>
    <col min="7941" max="7942" width="7.875" style="222" hidden="1" customWidth="1"/>
    <col min="7943" max="8190" width="7.875" style="222"/>
    <col min="8191" max="8191" width="35.75" style="222" customWidth="1"/>
    <col min="8192" max="8192" width="7.875" style="222" hidden="1" customWidth="1"/>
    <col min="8193" max="8194" width="12" style="222" customWidth="1"/>
    <col min="8195" max="8195" width="8" style="222" customWidth="1"/>
    <col min="8196" max="8196" width="7.875" style="222" customWidth="1"/>
    <col min="8197" max="8198" width="7.875" style="222" hidden="1" customWidth="1"/>
    <col min="8199" max="8446" width="7.875" style="222"/>
    <col min="8447" max="8447" width="35.75" style="222" customWidth="1"/>
    <col min="8448" max="8448" width="7.875" style="222" hidden="1" customWidth="1"/>
    <col min="8449" max="8450" width="12" style="222" customWidth="1"/>
    <col min="8451" max="8451" width="8" style="222" customWidth="1"/>
    <col min="8452" max="8452" width="7.875" style="222" customWidth="1"/>
    <col min="8453" max="8454" width="7.875" style="222" hidden="1" customWidth="1"/>
    <col min="8455" max="8702" width="7.875" style="222"/>
    <col min="8703" max="8703" width="35.75" style="222" customWidth="1"/>
    <col min="8704" max="8704" width="7.875" style="222" hidden="1" customWidth="1"/>
    <col min="8705" max="8706" width="12" style="222" customWidth="1"/>
    <col min="8707" max="8707" width="8" style="222" customWidth="1"/>
    <col min="8708" max="8708" width="7.875" style="222" customWidth="1"/>
    <col min="8709" max="8710" width="7.875" style="222" hidden="1" customWidth="1"/>
    <col min="8711" max="8958" width="7.875" style="222"/>
    <col min="8959" max="8959" width="35.75" style="222" customWidth="1"/>
    <col min="8960" max="8960" width="7.875" style="222" hidden="1" customWidth="1"/>
    <col min="8961" max="8962" width="12" style="222" customWidth="1"/>
    <col min="8963" max="8963" width="8" style="222" customWidth="1"/>
    <col min="8964" max="8964" width="7.875" style="222" customWidth="1"/>
    <col min="8965" max="8966" width="7.875" style="222" hidden="1" customWidth="1"/>
    <col min="8967" max="9214" width="7.875" style="222"/>
    <col min="9215" max="9215" width="35.75" style="222" customWidth="1"/>
    <col min="9216" max="9216" width="7.875" style="222" hidden="1" customWidth="1"/>
    <col min="9217" max="9218" width="12" style="222" customWidth="1"/>
    <col min="9219" max="9219" width="8" style="222" customWidth="1"/>
    <col min="9220" max="9220" width="7.875" style="222" customWidth="1"/>
    <col min="9221" max="9222" width="7.875" style="222" hidden="1" customWidth="1"/>
    <col min="9223" max="9470" width="7.875" style="222"/>
    <col min="9471" max="9471" width="35.75" style="222" customWidth="1"/>
    <col min="9472" max="9472" width="7.875" style="222" hidden="1" customWidth="1"/>
    <col min="9473" max="9474" width="12" style="222" customWidth="1"/>
    <col min="9475" max="9475" width="8" style="222" customWidth="1"/>
    <col min="9476" max="9476" width="7.875" style="222" customWidth="1"/>
    <col min="9477" max="9478" width="7.875" style="222" hidden="1" customWidth="1"/>
    <col min="9479" max="9726" width="7.875" style="222"/>
    <col min="9727" max="9727" width="35.75" style="222" customWidth="1"/>
    <col min="9728" max="9728" width="7.875" style="222" hidden="1" customWidth="1"/>
    <col min="9729" max="9730" width="12" style="222" customWidth="1"/>
    <col min="9731" max="9731" width="8" style="222" customWidth="1"/>
    <col min="9732" max="9732" width="7.875" style="222" customWidth="1"/>
    <col min="9733" max="9734" width="7.875" style="222" hidden="1" customWidth="1"/>
    <col min="9735" max="9982" width="7.875" style="222"/>
    <col min="9983" max="9983" width="35.75" style="222" customWidth="1"/>
    <col min="9984" max="9984" width="7.875" style="222" hidden="1" customWidth="1"/>
    <col min="9985" max="9986" width="12" style="222" customWidth="1"/>
    <col min="9987" max="9987" width="8" style="222" customWidth="1"/>
    <col min="9988" max="9988" width="7.875" style="222" customWidth="1"/>
    <col min="9989" max="9990" width="7.875" style="222" hidden="1" customWidth="1"/>
    <col min="9991" max="10238" width="7.875" style="222"/>
    <col min="10239" max="10239" width="35.75" style="222" customWidth="1"/>
    <col min="10240" max="10240" width="7.875" style="222" hidden="1" customWidth="1"/>
    <col min="10241" max="10242" width="12" style="222" customWidth="1"/>
    <col min="10243" max="10243" width="8" style="222" customWidth="1"/>
    <col min="10244" max="10244" width="7.875" style="222" customWidth="1"/>
    <col min="10245" max="10246" width="7.875" style="222" hidden="1" customWidth="1"/>
    <col min="10247" max="10494" width="7.875" style="222"/>
    <col min="10495" max="10495" width="35.75" style="222" customWidth="1"/>
    <col min="10496" max="10496" width="7.875" style="222" hidden="1" customWidth="1"/>
    <col min="10497" max="10498" width="12" style="222" customWidth="1"/>
    <col min="10499" max="10499" width="8" style="222" customWidth="1"/>
    <col min="10500" max="10500" width="7.875" style="222" customWidth="1"/>
    <col min="10501" max="10502" width="7.875" style="222" hidden="1" customWidth="1"/>
    <col min="10503" max="10750" width="7.875" style="222"/>
    <col min="10751" max="10751" width="35.75" style="222" customWidth="1"/>
    <col min="10752" max="10752" width="7.875" style="222" hidden="1" customWidth="1"/>
    <col min="10753" max="10754" width="12" style="222" customWidth="1"/>
    <col min="10755" max="10755" width="8" style="222" customWidth="1"/>
    <col min="10756" max="10756" width="7.875" style="222" customWidth="1"/>
    <col min="10757" max="10758" width="7.875" style="222" hidden="1" customWidth="1"/>
    <col min="10759" max="11006" width="7.875" style="222"/>
    <col min="11007" max="11007" width="35.75" style="222" customWidth="1"/>
    <col min="11008" max="11008" width="7.875" style="222" hidden="1" customWidth="1"/>
    <col min="11009" max="11010" width="12" style="222" customWidth="1"/>
    <col min="11011" max="11011" width="8" style="222" customWidth="1"/>
    <col min="11012" max="11012" width="7.875" style="222" customWidth="1"/>
    <col min="11013" max="11014" width="7.875" style="222" hidden="1" customWidth="1"/>
    <col min="11015" max="11262" width="7.875" style="222"/>
    <col min="11263" max="11263" width="35.75" style="222" customWidth="1"/>
    <col min="11264" max="11264" width="7.875" style="222" hidden="1" customWidth="1"/>
    <col min="11265" max="11266" width="12" style="222" customWidth="1"/>
    <col min="11267" max="11267" width="8" style="222" customWidth="1"/>
    <col min="11268" max="11268" width="7.875" style="222" customWidth="1"/>
    <col min="11269" max="11270" width="7.875" style="222" hidden="1" customWidth="1"/>
    <col min="11271" max="11518" width="7.875" style="222"/>
    <col min="11519" max="11519" width="35.75" style="222" customWidth="1"/>
    <col min="11520" max="11520" width="7.875" style="222" hidden="1" customWidth="1"/>
    <col min="11521" max="11522" width="12" style="222" customWidth="1"/>
    <col min="11523" max="11523" width="8" style="222" customWidth="1"/>
    <col min="11524" max="11524" width="7.875" style="222" customWidth="1"/>
    <col min="11525" max="11526" width="7.875" style="222" hidden="1" customWidth="1"/>
    <col min="11527" max="11774" width="7.875" style="222"/>
    <col min="11775" max="11775" width="35.75" style="222" customWidth="1"/>
    <col min="11776" max="11776" width="7.875" style="222" hidden="1" customWidth="1"/>
    <col min="11777" max="11778" width="12" style="222" customWidth="1"/>
    <col min="11779" max="11779" width="8" style="222" customWidth="1"/>
    <col min="11780" max="11780" width="7.875" style="222" customWidth="1"/>
    <col min="11781" max="11782" width="7.875" style="222" hidden="1" customWidth="1"/>
    <col min="11783" max="12030" width="7.875" style="222"/>
    <col min="12031" max="12031" width="35.75" style="222" customWidth="1"/>
    <col min="12032" max="12032" width="7.875" style="222" hidden="1" customWidth="1"/>
    <col min="12033" max="12034" width="12" style="222" customWidth="1"/>
    <col min="12035" max="12035" width="8" style="222" customWidth="1"/>
    <col min="12036" max="12036" width="7.875" style="222" customWidth="1"/>
    <col min="12037" max="12038" width="7.875" style="222" hidden="1" customWidth="1"/>
    <col min="12039" max="12286" width="7.875" style="222"/>
    <col min="12287" max="12287" width="35.75" style="222" customWidth="1"/>
    <col min="12288" max="12288" width="7.875" style="222" hidden="1" customWidth="1"/>
    <col min="12289" max="12290" width="12" style="222" customWidth="1"/>
    <col min="12291" max="12291" width="8" style="222" customWidth="1"/>
    <col min="12292" max="12292" width="7.875" style="222" customWidth="1"/>
    <col min="12293" max="12294" width="7.875" style="222" hidden="1" customWidth="1"/>
    <col min="12295" max="12542" width="7.875" style="222"/>
    <col min="12543" max="12543" width="35.75" style="222" customWidth="1"/>
    <col min="12544" max="12544" width="7.875" style="222" hidden="1" customWidth="1"/>
    <col min="12545" max="12546" width="12" style="222" customWidth="1"/>
    <col min="12547" max="12547" width="8" style="222" customWidth="1"/>
    <col min="12548" max="12548" width="7.875" style="222" customWidth="1"/>
    <col min="12549" max="12550" width="7.875" style="222" hidden="1" customWidth="1"/>
    <col min="12551" max="12798" width="7.875" style="222"/>
    <col min="12799" max="12799" width="35.75" style="222" customWidth="1"/>
    <col min="12800" max="12800" width="7.875" style="222" hidden="1" customWidth="1"/>
    <col min="12801" max="12802" width="12" style="222" customWidth="1"/>
    <col min="12803" max="12803" width="8" style="222" customWidth="1"/>
    <col min="12804" max="12804" width="7.875" style="222" customWidth="1"/>
    <col min="12805" max="12806" width="7.875" style="222" hidden="1" customWidth="1"/>
    <col min="12807" max="13054" width="7.875" style="222"/>
    <col min="13055" max="13055" width="35.75" style="222" customWidth="1"/>
    <col min="13056" max="13056" width="7.875" style="222" hidden="1" customWidth="1"/>
    <col min="13057" max="13058" width="12" style="222" customWidth="1"/>
    <col min="13059" max="13059" width="8" style="222" customWidth="1"/>
    <col min="13060" max="13060" width="7.875" style="222" customWidth="1"/>
    <col min="13061" max="13062" width="7.875" style="222" hidden="1" customWidth="1"/>
    <col min="13063" max="13310" width="7.875" style="222"/>
    <col min="13311" max="13311" width="35.75" style="222" customWidth="1"/>
    <col min="13312" max="13312" width="7.875" style="222" hidden="1" customWidth="1"/>
    <col min="13313" max="13314" width="12" style="222" customWidth="1"/>
    <col min="13315" max="13315" width="8" style="222" customWidth="1"/>
    <col min="13316" max="13316" width="7.875" style="222" customWidth="1"/>
    <col min="13317" max="13318" width="7.875" style="222" hidden="1" customWidth="1"/>
    <col min="13319" max="13566" width="7.875" style="222"/>
    <col min="13567" max="13567" width="35.75" style="222" customWidth="1"/>
    <col min="13568" max="13568" width="7.875" style="222" hidden="1" customWidth="1"/>
    <col min="13569" max="13570" width="12" style="222" customWidth="1"/>
    <col min="13571" max="13571" width="8" style="222" customWidth="1"/>
    <col min="13572" max="13572" width="7.875" style="222" customWidth="1"/>
    <col min="13573" max="13574" width="7.875" style="222" hidden="1" customWidth="1"/>
    <col min="13575" max="13822" width="7.875" style="222"/>
    <col min="13823" max="13823" width="35.75" style="222" customWidth="1"/>
    <col min="13824" max="13824" width="7.875" style="222" hidden="1" customWidth="1"/>
    <col min="13825" max="13826" width="12" style="222" customWidth="1"/>
    <col min="13827" max="13827" width="8" style="222" customWidth="1"/>
    <col min="13828" max="13828" width="7.875" style="222" customWidth="1"/>
    <col min="13829" max="13830" width="7.875" style="222" hidden="1" customWidth="1"/>
    <col min="13831" max="14078" width="7.875" style="222"/>
    <col min="14079" max="14079" width="35.75" style="222" customWidth="1"/>
    <col min="14080" max="14080" width="7.875" style="222" hidden="1" customWidth="1"/>
    <col min="14081" max="14082" width="12" style="222" customWidth="1"/>
    <col min="14083" max="14083" width="8" style="222" customWidth="1"/>
    <col min="14084" max="14084" width="7.875" style="222" customWidth="1"/>
    <col min="14085" max="14086" width="7.875" style="222" hidden="1" customWidth="1"/>
    <col min="14087" max="14334" width="7.875" style="222"/>
    <col min="14335" max="14335" width="35.75" style="222" customWidth="1"/>
    <col min="14336" max="14336" width="7.875" style="222" hidden="1" customWidth="1"/>
    <col min="14337" max="14338" width="12" style="222" customWidth="1"/>
    <col min="14339" max="14339" width="8" style="222" customWidth="1"/>
    <col min="14340" max="14340" width="7.875" style="222" customWidth="1"/>
    <col min="14341" max="14342" width="7.875" style="222" hidden="1" customWidth="1"/>
    <col min="14343" max="14590" width="7.875" style="222"/>
    <col min="14591" max="14591" width="35.75" style="222" customWidth="1"/>
    <col min="14592" max="14592" width="7.875" style="222" hidden="1" customWidth="1"/>
    <col min="14593" max="14594" width="12" style="222" customWidth="1"/>
    <col min="14595" max="14595" width="8" style="222" customWidth="1"/>
    <col min="14596" max="14596" width="7.875" style="222" customWidth="1"/>
    <col min="14597" max="14598" width="7.875" style="222" hidden="1" customWidth="1"/>
    <col min="14599" max="14846" width="7.875" style="222"/>
    <col min="14847" max="14847" width="35.75" style="222" customWidth="1"/>
    <col min="14848" max="14848" width="7.875" style="222" hidden="1" customWidth="1"/>
    <col min="14849" max="14850" width="12" style="222" customWidth="1"/>
    <col min="14851" max="14851" width="8" style="222" customWidth="1"/>
    <col min="14852" max="14852" width="7.875" style="222" customWidth="1"/>
    <col min="14853" max="14854" width="7.875" style="222" hidden="1" customWidth="1"/>
    <col min="14855" max="15102" width="7.875" style="222"/>
    <col min="15103" max="15103" width="35.75" style="222" customWidth="1"/>
    <col min="15104" max="15104" width="7.875" style="222" hidden="1" customWidth="1"/>
    <col min="15105" max="15106" width="12" style="222" customWidth="1"/>
    <col min="15107" max="15107" width="8" style="222" customWidth="1"/>
    <col min="15108" max="15108" width="7.875" style="222" customWidth="1"/>
    <col min="15109" max="15110" width="7.875" style="222" hidden="1" customWidth="1"/>
    <col min="15111" max="15358" width="7.875" style="222"/>
    <col min="15359" max="15359" width="35.75" style="222" customWidth="1"/>
    <col min="15360" max="15360" width="7.875" style="222" hidden="1" customWidth="1"/>
    <col min="15361" max="15362" width="12" style="222" customWidth="1"/>
    <col min="15363" max="15363" width="8" style="222" customWidth="1"/>
    <col min="15364" max="15364" width="7.875" style="222" customWidth="1"/>
    <col min="15365" max="15366" width="7.875" style="222" hidden="1" customWidth="1"/>
    <col min="15367" max="15614" width="7.875" style="222"/>
    <col min="15615" max="15615" width="35.75" style="222" customWidth="1"/>
    <col min="15616" max="15616" width="7.875" style="222" hidden="1" customWidth="1"/>
    <col min="15617" max="15618" width="12" style="222" customWidth="1"/>
    <col min="15619" max="15619" width="8" style="222" customWidth="1"/>
    <col min="15620" max="15620" width="7.875" style="222" customWidth="1"/>
    <col min="15621" max="15622" width="7.875" style="222" hidden="1" customWidth="1"/>
    <col min="15623" max="15870" width="7.875" style="222"/>
    <col min="15871" max="15871" width="35.75" style="222" customWidth="1"/>
    <col min="15872" max="15872" width="7.875" style="222" hidden="1" customWidth="1"/>
    <col min="15873" max="15874" width="12" style="222" customWidth="1"/>
    <col min="15875" max="15875" width="8" style="222" customWidth="1"/>
    <col min="15876" max="15876" width="7.875" style="222" customWidth="1"/>
    <col min="15877" max="15878" width="7.875" style="222" hidden="1" customWidth="1"/>
    <col min="15879" max="16126" width="7.875" style="222"/>
    <col min="16127" max="16127" width="35.75" style="222" customWidth="1"/>
    <col min="16128" max="16128" width="7.875" style="222" hidden="1" customWidth="1"/>
    <col min="16129" max="16130" width="12" style="222" customWidth="1"/>
    <col min="16131" max="16131" width="8" style="222" customWidth="1"/>
    <col min="16132" max="16132" width="7.875" style="222" customWidth="1"/>
    <col min="16133" max="16134" width="7.875" style="222" hidden="1" customWidth="1"/>
    <col min="16135" max="16384" width="7.875" style="222"/>
  </cols>
  <sheetData>
    <row r="1" ht="27" customHeight="1" spans="1:2">
      <c r="A1" s="223"/>
      <c r="B1" s="224"/>
    </row>
    <row r="2" ht="39.95" customHeight="1" spans="1:2">
      <c r="A2" s="225" t="s">
        <v>33</v>
      </c>
      <c r="B2" s="226"/>
    </row>
    <row r="3" s="217" customFormat="1" ht="18.75" customHeight="1" spans="1:2">
      <c r="A3" s="227"/>
      <c r="B3" s="228" t="s">
        <v>256</v>
      </c>
    </row>
    <row r="4" s="218" customFormat="1" ht="53.25" customHeight="1" spans="1:3">
      <c r="A4" s="229" t="s">
        <v>276</v>
      </c>
      <c r="B4" s="230" t="s">
        <v>55</v>
      </c>
      <c r="C4" s="231"/>
    </row>
    <row r="5" s="219" customFormat="1" ht="53.25" customHeight="1" spans="1:3">
      <c r="A5" s="232" t="s">
        <v>429</v>
      </c>
      <c r="B5" s="233"/>
      <c r="C5" s="234"/>
    </row>
    <row r="6" s="217" customFormat="1" ht="53.25" customHeight="1" spans="1:5">
      <c r="A6" s="235" t="s">
        <v>267</v>
      </c>
      <c r="B6" s="236"/>
      <c r="C6" s="237"/>
      <c r="E6" s="217">
        <v>988753</v>
      </c>
    </row>
    <row r="7" s="220" customFormat="1" ht="39.75" customHeight="1" spans="1:22">
      <c r="A7" s="238" t="s">
        <v>461</v>
      </c>
      <c r="B7" s="238"/>
      <c r="C7" s="239"/>
      <c r="D7" s="240"/>
      <c r="F7" s="241"/>
      <c r="G7" s="241"/>
      <c r="H7" s="242"/>
      <c r="I7" s="244"/>
      <c r="J7" s="245"/>
      <c r="K7" s="245"/>
      <c r="L7" s="241"/>
      <c r="M7" s="241"/>
      <c r="N7" s="242"/>
      <c r="O7" s="244"/>
      <c r="P7" s="245"/>
      <c r="T7" s="246"/>
      <c r="U7" s="246"/>
      <c r="V7" s="247"/>
    </row>
    <row r="8" s="221" customFormat="1" ht="53.25" customHeight="1" spans="1:3">
      <c r="A8" s="222"/>
      <c r="B8" s="222"/>
      <c r="C8" s="243"/>
    </row>
  </sheetData>
  <mergeCells count="1">
    <mergeCell ref="A7:B7"/>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workbookViewId="0">
      <selection activeCell="H26" sqref="H26"/>
    </sheetView>
  </sheetViews>
  <sheetFormatPr defaultColWidth="9" defaultRowHeight="13.5" outlineLevelCol="2"/>
  <cols>
    <col min="1" max="1" width="19.375" style="202" customWidth="1"/>
    <col min="2" max="2" width="47.625" style="202" customWidth="1"/>
    <col min="3" max="3" width="20.875" style="203" customWidth="1"/>
    <col min="4" max="16384" width="9" style="202"/>
  </cols>
  <sheetData>
    <row r="1" ht="39" customHeight="1" spans="1:3">
      <c r="A1" s="204" t="s">
        <v>462</v>
      </c>
      <c r="B1" s="204"/>
      <c r="C1" s="204"/>
    </row>
    <row r="2" ht="24" customHeight="1" spans="1:3">
      <c r="A2" s="205"/>
      <c r="B2" s="206"/>
      <c r="C2" s="207" t="s">
        <v>53</v>
      </c>
    </row>
    <row r="3" ht="33" customHeight="1" spans="1:3">
      <c r="A3" s="208" t="s">
        <v>84</v>
      </c>
      <c r="B3" s="208" t="s">
        <v>276</v>
      </c>
      <c r="C3" s="209" t="s">
        <v>55</v>
      </c>
    </row>
    <row r="4" ht="21" customHeight="1" spans="1:3">
      <c r="A4" s="210">
        <v>102</v>
      </c>
      <c r="B4" s="210" t="s">
        <v>463</v>
      </c>
      <c r="C4" s="211">
        <f>C5+C10+C15+C20+C24+C28</f>
        <v>28589</v>
      </c>
    </row>
    <row r="5" ht="21" customHeight="1" spans="1:3">
      <c r="A5" s="212">
        <v>10201</v>
      </c>
      <c r="B5" s="210" t="s">
        <v>464</v>
      </c>
      <c r="C5" s="211">
        <f>SUBTOTAL(9,C6:C9)</f>
        <v>18057</v>
      </c>
    </row>
    <row r="6" ht="21" customHeight="1" spans="1:3">
      <c r="A6" s="212">
        <v>1020101</v>
      </c>
      <c r="B6" s="212" t="s">
        <v>465</v>
      </c>
      <c r="C6" s="195">
        <v>9455</v>
      </c>
    </row>
    <row r="7" ht="21" customHeight="1" spans="1:3">
      <c r="A7" s="212">
        <v>1020102</v>
      </c>
      <c r="B7" s="213" t="s">
        <v>466</v>
      </c>
      <c r="C7" s="195">
        <v>8546</v>
      </c>
    </row>
    <row r="8" ht="21" customHeight="1" spans="1:3">
      <c r="A8" s="212">
        <v>1020103</v>
      </c>
      <c r="B8" s="212" t="s">
        <v>467</v>
      </c>
      <c r="C8" s="195">
        <v>35</v>
      </c>
    </row>
    <row r="9" ht="21" customHeight="1" spans="1:3">
      <c r="A9" s="212">
        <v>1020199</v>
      </c>
      <c r="B9" s="212" t="s">
        <v>468</v>
      </c>
      <c r="C9" s="195">
        <v>21</v>
      </c>
    </row>
    <row r="10" ht="21" customHeight="1" spans="1:3">
      <c r="A10" s="212">
        <v>10203</v>
      </c>
      <c r="B10" s="210" t="s">
        <v>469</v>
      </c>
      <c r="C10" s="214">
        <f>SUM(C11:C14)</f>
        <v>2633</v>
      </c>
    </row>
    <row r="11" ht="21" customHeight="1" spans="1:3">
      <c r="A11" s="212">
        <v>1020301</v>
      </c>
      <c r="B11" s="212" t="s">
        <v>470</v>
      </c>
      <c r="C11" s="195">
        <v>2580</v>
      </c>
    </row>
    <row r="12" ht="21" customHeight="1" spans="1:3">
      <c r="A12" s="212">
        <v>1020302</v>
      </c>
      <c r="B12" s="212" t="s">
        <v>471</v>
      </c>
      <c r="C12" s="195"/>
    </row>
    <row r="13" ht="21" customHeight="1" spans="1:3">
      <c r="A13" s="212">
        <v>1020303</v>
      </c>
      <c r="B13" s="212" t="s">
        <v>472</v>
      </c>
      <c r="C13" s="195">
        <v>51</v>
      </c>
    </row>
    <row r="14" ht="21" customHeight="1" spans="1:3">
      <c r="A14" s="212">
        <v>1020399</v>
      </c>
      <c r="B14" s="212" t="s">
        <v>473</v>
      </c>
      <c r="C14" s="195">
        <v>2</v>
      </c>
    </row>
    <row r="15" ht="21" customHeight="1" spans="1:3">
      <c r="A15" s="212">
        <v>10205</v>
      </c>
      <c r="B15" s="210" t="s">
        <v>474</v>
      </c>
      <c r="C15" s="214">
        <f>SUM(C16:C19)</f>
        <v>142</v>
      </c>
    </row>
    <row r="16" ht="21" customHeight="1" spans="1:3">
      <c r="A16" s="212">
        <v>1020501</v>
      </c>
      <c r="B16" s="212" t="s">
        <v>475</v>
      </c>
      <c r="C16" s="195">
        <v>140</v>
      </c>
    </row>
    <row r="17" ht="21" customHeight="1" spans="1:3">
      <c r="A17" s="212">
        <v>1020502</v>
      </c>
      <c r="B17" s="212" t="s">
        <v>476</v>
      </c>
      <c r="C17" s="195"/>
    </row>
    <row r="18" ht="21" customHeight="1" spans="1:3">
      <c r="A18" s="212">
        <v>1020503</v>
      </c>
      <c r="B18" s="212" t="s">
        <v>477</v>
      </c>
      <c r="C18" s="195">
        <v>2</v>
      </c>
    </row>
    <row r="19" ht="21" customHeight="1" spans="1:3">
      <c r="A19" s="212">
        <v>1020599</v>
      </c>
      <c r="B19" s="212" t="s">
        <v>478</v>
      </c>
      <c r="C19" s="195"/>
    </row>
    <row r="20" ht="21" customHeight="1" spans="1:3">
      <c r="A20" s="212">
        <v>10210</v>
      </c>
      <c r="B20" s="210" t="s">
        <v>479</v>
      </c>
      <c r="C20" s="214">
        <v>886</v>
      </c>
    </row>
    <row r="21" ht="21" customHeight="1" spans="1:3">
      <c r="A21" s="212">
        <v>1021001</v>
      </c>
      <c r="B21" s="212" t="s">
        <v>480</v>
      </c>
      <c r="C21" s="195">
        <v>179</v>
      </c>
    </row>
    <row r="22" ht="21" customHeight="1" spans="1:3">
      <c r="A22" s="212">
        <v>1021002</v>
      </c>
      <c r="B22" s="212" t="s">
        <v>481</v>
      </c>
      <c r="C22" s="195">
        <v>677</v>
      </c>
    </row>
    <row r="23" ht="21" customHeight="1" spans="1:3">
      <c r="A23" s="212">
        <v>1021003</v>
      </c>
      <c r="B23" s="212" t="s">
        <v>482</v>
      </c>
      <c r="C23" s="195">
        <v>30</v>
      </c>
    </row>
    <row r="24" ht="21" customHeight="1" spans="1:3">
      <c r="A24" s="212">
        <v>10211</v>
      </c>
      <c r="B24" s="210" t="s">
        <v>483</v>
      </c>
      <c r="C24" s="214">
        <v>4739</v>
      </c>
    </row>
    <row r="25" ht="21" customHeight="1" spans="1:3">
      <c r="A25" s="212">
        <v>1021101</v>
      </c>
      <c r="B25" s="212" t="s">
        <v>484</v>
      </c>
      <c r="C25" s="195">
        <v>1193</v>
      </c>
    </row>
    <row r="26" ht="21" customHeight="1" spans="1:3">
      <c r="A26" s="212">
        <v>1021102</v>
      </c>
      <c r="B26" s="212" t="s">
        <v>485</v>
      </c>
      <c r="C26" s="195">
        <v>3533</v>
      </c>
    </row>
    <row r="27" ht="21" customHeight="1" spans="1:3">
      <c r="A27" s="212">
        <v>1021103</v>
      </c>
      <c r="B27" s="212" t="s">
        <v>486</v>
      </c>
      <c r="C27" s="195">
        <v>12</v>
      </c>
    </row>
    <row r="28" ht="21" customHeight="1" spans="1:3">
      <c r="A28" s="212">
        <v>10212</v>
      </c>
      <c r="B28" s="210" t="s">
        <v>487</v>
      </c>
      <c r="C28" s="214">
        <f>SUM(C29:C31)</f>
        <v>2132</v>
      </c>
    </row>
    <row r="29" ht="21" customHeight="1" spans="1:3">
      <c r="A29" s="212">
        <v>1021201</v>
      </c>
      <c r="B29" s="212" t="s">
        <v>488</v>
      </c>
      <c r="C29" s="195">
        <v>682</v>
      </c>
    </row>
    <row r="30" ht="21" customHeight="1" spans="1:3">
      <c r="A30" s="212">
        <v>1021202</v>
      </c>
      <c r="B30" s="212" t="s">
        <v>489</v>
      </c>
      <c r="C30" s="195">
        <v>1422</v>
      </c>
    </row>
    <row r="31" ht="21" customHeight="1" spans="1:3">
      <c r="A31" s="212">
        <v>1021203</v>
      </c>
      <c r="B31" s="212" t="s">
        <v>490</v>
      </c>
      <c r="C31" s="195">
        <v>28</v>
      </c>
    </row>
    <row r="32" ht="21" customHeight="1" spans="1:3">
      <c r="A32" s="210">
        <v>110</v>
      </c>
      <c r="B32" s="210" t="s">
        <v>491</v>
      </c>
      <c r="C32" s="214">
        <f>C33</f>
        <v>12363</v>
      </c>
    </row>
    <row r="33" ht="21" customHeight="1" spans="1:3">
      <c r="A33" s="212">
        <v>11008</v>
      </c>
      <c r="B33" s="212" t="s">
        <v>492</v>
      </c>
      <c r="C33" s="195">
        <f>SUBTOTAL(9,C34)</f>
        <v>12363</v>
      </c>
    </row>
    <row r="34" ht="21" customHeight="1" spans="1:3">
      <c r="A34" s="212">
        <v>1100803</v>
      </c>
      <c r="B34" s="212" t="s">
        <v>493</v>
      </c>
      <c r="C34" s="195">
        <v>12363</v>
      </c>
    </row>
    <row r="35" ht="21" customHeight="1" spans="1:3">
      <c r="A35" s="215" t="s">
        <v>82</v>
      </c>
      <c r="B35" s="216"/>
      <c r="C35" s="211">
        <f>C4+C32</f>
        <v>40952</v>
      </c>
    </row>
  </sheetData>
  <mergeCells count="2">
    <mergeCell ref="A1:C1"/>
    <mergeCell ref="A35:B35"/>
  </mergeCells>
  <printOptions horizontalCentered="1"/>
  <pageMargins left="1.37795275590551" right="0.748031496062992" top="0.984251968503937" bottom="0.984251968503937" header="0.511811023622047" footer="0.511811023622047"/>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
  <sheetViews>
    <sheetView workbookViewId="0">
      <selection activeCell="H26" sqref="H26"/>
    </sheetView>
  </sheetViews>
  <sheetFormatPr defaultColWidth="7" defaultRowHeight="15" outlineLevelCol="2"/>
  <cols>
    <col min="1" max="1" width="15.875" style="48" customWidth="1"/>
    <col min="2" max="2" width="49.875" style="49" customWidth="1"/>
    <col min="3" max="3" width="19.875" style="176" customWidth="1"/>
    <col min="4" max="16384" width="7" style="50"/>
  </cols>
  <sheetData>
    <row r="1" ht="33" customHeight="1" spans="1:3">
      <c r="A1" s="177" t="s">
        <v>494</v>
      </c>
      <c r="B1" s="177"/>
      <c r="C1" s="177"/>
    </row>
    <row r="2" ht="27.75" customHeight="1" spans="1:3">
      <c r="A2" s="178"/>
      <c r="B2" s="179"/>
      <c r="C2" s="180" t="s">
        <v>53</v>
      </c>
    </row>
    <row r="3" ht="23.25" customHeight="1" spans="1:3">
      <c r="A3" s="181" t="s">
        <v>84</v>
      </c>
      <c r="B3" s="182" t="s">
        <v>495</v>
      </c>
      <c r="C3" s="183" t="s">
        <v>496</v>
      </c>
    </row>
    <row r="4" s="175" customFormat="1" ht="27" customHeight="1" spans="1:3">
      <c r="A4" s="184" t="s">
        <v>497</v>
      </c>
      <c r="B4" s="185" t="s">
        <v>498</v>
      </c>
      <c r="C4" s="186">
        <f>SUBTOTAL(9,C5:C42)</f>
        <v>28140</v>
      </c>
    </row>
    <row r="5" s="175" customFormat="1" ht="27" customHeight="1" spans="1:3">
      <c r="A5" s="187" t="s">
        <v>499</v>
      </c>
      <c r="B5" s="188" t="s">
        <v>500</v>
      </c>
      <c r="C5" s="189">
        <f>SUBTOTAL(9,C6:C9)</f>
        <v>18551</v>
      </c>
    </row>
    <row r="6" s="175" customFormat="1" ht="27" customHeight="1" spans="1:3">
      <c r="A6" s="190" t="s">
        <v>501</v>
      </c>
      <c r="B6" s="191" t="s">
        <v>502</v>
      </c>
      <c r="C6" s="192">
        <v>17841</v>
      </c>
    </row>
    <row r="7" s="175" customFormat="1" ht="27" customHeight="1" spans="1:3">
      <c r="A7" s="190" t="s">
        <v>503</v>
      </c>
      <c r="B7" s="191" t="s">
        <v>504</v>
      </c>
      <c r="C7" s="193"/>
    </row>
    <row r="8" s="175" customFormat="1" ht="27" customHeight="1" spans="1:3">
      <c r="A8" s="190" t="s">
        <v>505</v>
      </c>
      <c r="B8" s="191" t="s">
        <v>506</v>
      </c>
      <c r="C8" s="192">
        <v>580</v>
      </c>
    </row>
    <row r="9" s="175" customFormat="1" ht="27" customHeight="1" spans="1:3">
      <c r="A9" s="190" t="s">
        <v>507</v>
      </c>
      <c r="B9" s="191" t="s">
        <v>508</v>
      </c>
      <c r="C9" s="193">
        <v>130</v>
      </c>
    </row>
    <row r="10" s="175" customFormat="1" ht="27" customHeight="1" spans="1:3">
      <c r="A10" s="187" t="s">
        <v>509</v>
      </c>
      <c r="B10" s="188" t="s">
        <v>510</v>
      </c>
      <c r="C10" s="189">
        <f>SUBTOTAL(9,C11:C16)</f>
        <v>0</v>
      </c>
    </row>
    <row r="11" s="175" customFormat="1" ht="27" customHeight="1" spans="1:3">
      <c r="A11" s="190" t="s">
        <v>511</v>
      </c>
      <c r="B11" s="191" t="s">
        <v>512</v>
      </c>
      <c r="C11" s="193"/>
    </row>
    <row r="12" s="175" customFormat="1" ht="27" customHeight="1" spans="1:3">
      <c r="A12" s="190" t="s">
        <v>513</v>
      </c>
      <c r="B12" s="191" t="s">
        <v>514</v>
      </c>
      <c r="C12" s="193"/>
    </row>
    <row r="13" s="175" customFormat="1" ht="27" customHeight="1" spans="1:3">
      <c r="A13" s="190" t="s">
        <v>515</v>
      </c>
      <c r="B13" s="191" t="s">
        <v>516</v>
      </c>
      <c r="C13" s="193"/>
    </row>
    <row r="14" s="175" customFormat="1" ht="27" customHeight="1" spans="1:3">
      <c r="A14" s="190" t="s">
        <v>517</v>
      </c>
      <c r="B14" s="191" t="s">
        <v>518</v>
      </c>
      <c r="C14" s="193"/>
    </row>
    <row r="15" s="175" customFormat="1" ht="27" customHeight="1" spans="1:3">
      <c r="A15" s="190" t="s">
        <v>519</v>
      </c>
      <c r="B15" s="191" t="s">
        <v>520</v>
      </c>
      <c r="C15" s="193"/>
    </row>
    <row r="16" s="175" customFormat="1" ht="27" customHeight="1" spans="1:3">
      <c r="A16" s="190" t="s">
        <v>521</v>
      </c>
      <c r="B16" s="191" t="s">
        <v>522</v>
      </c>
      <c r="C16" s="193"/>
    </row>
    <row r="17" s="175" customFormat="1" ht="27" customHeight="1" spans="1:3">
      <c r="A17" s="187" t="s">
        <v>523</v>
      </c>
      <c r="B17" s="188" t="s">
        <v>524</v>
      </c>
      <c r="C17" s="194">
        <f>SUBTOTAL(9,C18:C20)</f>
        <v>3292</v>
      </c>
    </row>
    <row r="18" ht="23.25" customHeight="1" spans="1:3">
      <c r="A18" s="190" t="s">
        <v>525</v>
      </c>
      <c r="B18" s="191" t="s">
        <v>526</v>
      </c>
      <c r="C18" s="195">
        <v>1904</v>
      </c>
    </row>
    <row r="19" ht="23.25" customHeight="1" spans="1:3">
      <c r="A19" s="190" t="s">
        <v>527</v>
      </c>
      <c r="B19" s="191" t="s">
        <v>528</v>
      </c>
      <c r="C19" s="195">
        <v>1324</v>
      </c>
    </row>
    <row r="20" ht="23.25" customHeight="1" spans="1:3">
      <c r="A20" s="190" t="s">
        <v>529</v>
      </c>
      <c r="B20" s="191" t="s">
        <v>530</v>
      </c>
      <c r="C20" s="193">
        <v>64</v>
      </c>
    </row>
    <row r="21" ht="23.25" customHeight="1" spans="1:3">
      <c r="A21" s="187" t="s">
        <v>531</v>
      </c>
      <c r="B21" s="188" t="s">
        <v>532</v>
      </c>
      <c r="C21" s="194">
        <f>SUBTOTAL(9,C22:C25)</f>
        <v>0</v>
      </c>
    </row>
    <row r="22" ht="23.25" customHeight="1" spans="1:3">
      <c r="A22" s="190" t="s">
        <v>533</v>
      </c>
      <c r="B22" s="191" t="s">
        <v>534</v>
      </c>
      <c r="C22" s="193"/>
    </row>
    <row r="23" ht="23.25" customHeight="1" spans="1:3">
      <c r="A23" s="190" t="s">
        <v>535</v>
      </c>
      <c r="B23" s="191" t="s">
        <v>536</v>
      </c>
      <c r="C23" s="193"/>
    </row>
    <row r="24" ht="23.25" customHeight="1" spans="1:3">
      <c r="A24" s="190" t="s">
        <v>537</v>
      </c>
      <c r="B24" s="191" t="s">
        <v>538</v>
      </c>
      <c r="C24" s="193"/>
    </row>
    <row r="25" ht="23.25" customHeight="1" spans="1:3">
      <c r="A25" s="190" t="s">
        <v>539</v>
      </c>
      <c r="B25" s="191" t="s">
        <v>540</v>
      </c>
      <c r="C25" s="193"/>
    </row>
    <row r="26" ht="23.25" customHeight="1" spans="1:3">
      <c r="A26" s="187" t="s">
        <v>541</v>
      </c>
      <c r="B26" s="188" t="s">
        <v>542</v>
      </c>
      <c r="C26" s="194">
        <f>SUBTOTAL(9,C27:C29)</f>
        <v>53</v>
      </c>
    </row>
    <row r="27" ht="23.25" customHeight="1" spans="1:3">
      <c r="A27" s="190" t="s">
        <v>543</v>
      </c>
      <c r="B27" s="191" t="s">
        <v>544</v>
      </c>
      <c r="C27" s="195">
        <v>18</v>
      </c>
    </row>
    <row r="28" ht="23.25" customHeight="1" spans="1:3">
      <c r="A28" s="190" t="s">
        <v>545</v>
      </c>
      <c r="B28" s="191" t="s">
        <v>546</v>
      </c>
      <c r="C28" s="195">
        <v>35</v>
      </c>
    </row>
    <row r="29" ht="23.25" customHeight="1" spans="1:3">
      <c r="A29" s="190" t="s">
        <v>547</v>
      </c>
      <c r="B29" s="191" t="s">
        <v>548</v>
      </c>
      <c r="C29" s="193"/>
    </row>
    <row r="30" ht="23.25" customHeight="1" spans="1:3">
      <c r="A30" s="187" t="s">
        <v>549</v>
      </c>
      <c r="B30" s="188" t="s">
        <v>550</v>
      </c>
      <c r="C30" s="194">
        <f>SUBTOTAL(9,C31:C34)</f>
        <v>672</v>
      </c>
    </row>
    <row r="31" ht="23.25" customHeight="1" spans="1:3">
      <c r="A31" s="196" t="s">
        <v>551</v>
      </c>
      <c r="B31" s="191" t="s">
        <v>552</v>
      </c>
      <c r="C31" s="197">
        <v>646</v>
      </c>
    </row>
    <row r="32" ht="23.25" customHeight="1" spans="1:3">
      <c r="A32" s="196" t="s">
        <v>553</v>
      </c>
      <c r="B32" s="191" t="s">
        <v>554</v>
      </c>
      <c r="C32" s="198">
        <v>26</v>
      </c>
    </row>
    <row r="33" ht="23.25" customHeight="1" spans="1:3">
      <c r="A33" s="196" t="s">
        <v>555</v>
      </c>
      <c r="B33" s="191" t="s">
        <v>556</v>
      </c>
      <c r="C33" s="193"/>
    </row>
    <row r="34" ht="23.25" customHeight="1" spans="1:3">
      <c r="A34" s="196" t="s">
        <v>557</v>
      </c>
      <c r="B34" s="191" t="s">
        <v>558</v>
      </c>
      <c r="C34" s="193"/>
    </row>
    <row r="35" ht="23.25" customHeight="1" spans="1:3">
      <c r="A35" s="187" t="s">
        <v>559</v>
      </c>
      <c r="B35" s="188" t="s">
        <v>560</v>
      </c>
      <c r="C35" s="194">
        <f>SUBTOTAL(9,C36:C37)</f>
        <v>4536</v>
      </c>
    </row>
    <row r="36" ht="23.25" customHeight="1" spans="1:3">
      <c r="A36" s="190" t="s">
        <v>561</v>
      </c>
      <c r="B36" s="191" t="s">
        <v>562</v>
      </c>
      <c r="C36" s="199">
        <v>4536</v>
      </c>
    </row>
    <row r="37" ht="23.25" customHeight="1" spans="1:3">
      <c r="A37" s="190" t="s">
        <v>563</v>
      </c>
      <c r="B37" s="191" t="s">
        <v>564</v>
      </c>
      <c r="C37" s="193"/>
    </row>
    <row r="38" ht="23.25" customHeight="1" spans="1:3">
      <c r="A38" s="187" t="s">
        <v>565</v>
      </c>
      <c r="B38" s="188" t="s">
        <v>566</v>
      </c>
      <c r="C38" s="194">
        <f>SUBTOTAL(9,C39:C41)</f>
        <v>1036</v>
      </c>
    </row>
    <row r="39" ht="23.25" customHeight="1" spans="1:3">
      <c r="A39" s="190" t="s">
        <v>567</v>
      </c>
      <c r="B39" s="191" t="s">
        <v>568</v>
      </c>
      <c r="C39" s="195">
        <v>856</v>
      </c>
    </row>
    <row r="40" ht="23.25" customHeight="1" spans="1:3">
      <c r="A40" s="190" t="s">
        <v>569</v>
      </c>
      <c r="B40" s="191" t="s">
        <v>570</v>
      </c>
      <c r="C40" s="195">
        <v>81</v>
      </c>
    </row>
    <row r="41" ht="23.25" customHeight="1" spans="1:3">
      <c r="A41" s="190" t="s">
        <v>571</v>
      </c>
      <c r="B41" s="191" t="s">
        <v>572</v>
      </c>
      <c r="C41" s="195">
        <v>99</v>
      </c>
    </row>
    <row r="42" ht="23.25" customHeight="1" spans="1:3">
      <c r="A42" s="187" t="s">
        <v>573</v>
      </c>
      <c r="B42" s="188" t="s">
        <v>574</v>
      </c>
      <c r="C42" s="194"/>
    </row>
    <row r="43" ht="23.25" customHeight="1" spans="1:3">
      <c r="A43" s="187" t="s">
        <v>404</v>
      </c>
      <c r="B43" s="188" t="s">
        <v>230</v>
      </c>
      <c r="C43" s="194">
        <f>SUBTOTAL(9,C44:C48)</f>
        <v>12812</v>
      </c>
    </row>
    <row r="44" ht="23.25" customHeight="1" spans="1:3">
      <c r="A44" s="187" t="s">
        <v>575</v>
      </c>
      <c r="B44" s="188" t="s">
        <v>576</v>
      </c>
      <c r="C44" s="189">
        <f>SUBTOTAL(9,C45)</f>
        <v>12812</v>
      </c>
    </row>
    <row r="45" ht="23.25" customHeight="1" spans="1:3">
      <c r="A45" s="190" t="s">
        <v>577</v>
      </c>
      <c r="B45" s="191" t="s">
        <v>578</v>
      </c>
      <c r="C45" s="195">
        <v>12812</v>
      </c>
    </row>
    <row r="46" ht="23.25" customHeight="1" spans="1:3">
      <c r="A46" s="187" t="s">
        <v>579</v>
      </c>
      <c r="B46" s="188" t="s">
        <v>580</v>
      </c>
      <c r="C46" s="189">
        <f>SUBTOTAL(9,C47:C48)</f>
        <v>0</v>
      </c>
    </row>
    <row r="47" ht="23.25" customHeight="1" spans="1:3">
      <c r="A47" s="190" t="s">
        <v>581</v>
      </c>
      <c r="B47" s="191" t="s">
        <v>582</v>
      </c>
      <c r="C47" s="193"/>
    </row>
    <row r="48" ht="23.25" customHeight="1" spans="1:3">
      <c r="A48" s="190" t="s">
        <v>583</v>
      </c>
      <c r="B48" s="191" t="s">
        <v>584</v>
      </c>
      <c r="C48" s="193"/>
    </row>
    <row r="49" ht="23.25" customHeight="1" spans="1:3">
      <c r="A49" s="200" t="s">
        <v>82</v>
      </c>
      <c r="B49" s="201"/>
      <c r="C49" s="189">
        <f>SUBTOTAL(9,C4:C48)</f>
        <v>40952</v>
      </c>
    </row>
    <row r="50" ht="23.25" customHeight="1"/>
    <row r="51" ht="23.25" customHeight="1"/>
    <row r="52" ht="23.25" customHeight="1"/>
    <row r="53" ht="23.25" customHeight="1"/>
  </sheetData>
  <mergeCells count="2">
    <mergeCell ref="A1:C1"/>
    <mergeCell ref="A49:B49"/>
  </mergeCells>
  <printOptions horizontalCentered="1"/>
  <pageMargins left="1.37795275590551" right="0.748031496062992" top="0.984251968503937" bottom="0.984251968503937" header="0.511811023622047" footer="0.511811023622047"/>
  <pageSetup paperSize="9" scale="95"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B11" sqref="B11"/>
    </sheetView>
  </sheetViews>
  <sheetFormatPr defaultColWidth="9" defaultRowHeight="13.5" outlineLevelCol="1"/>
  <cols>
    <col min="1" max="1" width="10.25" customWidth="1"/>
    <col min="2" max="2" width="66.125" customWidth="1"/>
  </cols>
  <sheetData>
    <row r="1" ht="25.5" spans="1:2">
      <c r="A1" s="445" t="s">
        <v>1</v>
      </c>
      <c r="B1" s="445"/>
    </row>
    <row r="2" ht="20.1" customHeight="1" spans="1:2">
      <c r="A2" s="446" t="s">
        <v>2</v>
      </c>
      <c r="B2" s="447" t="s">
        <v>3</v>
      </c>
    </row>
    <row r="3" ht="20.1" customHeight="1" spans="1:2">
      <c r="A3" s="446" t="s">
        <v>4</v>
      </c>
      <c r="B3" s="447" t="s">
        <v>5</v>
      </c>
    </row>
    <row r="4" ht="20.1" customHeight="1" spans="1:2">
      <c r="A4" s="446" t="s">
        <v>6</v>
      </c>
      <c r="B4" s="447" t="s">
        <v>7</v>
      </c>
    </row>
    <row r="5" ht="20.1" customHeight="1" spans="1:2">
      <c r="A5" s="446" t="s">
        <v>8</v>
      </c>
      <c r="B5" s="447" t="s">
        <v>9</v>
      </c>
    </row>
    <row r="6" ht="20.1" customHeight="1" spans="1:2">
      <c r="A6" s="446" t="s">
        <v>10</v>
      </c>
      <c r="B6" s="447" t="s">
        <v>11</v>
      </c>
    </row>
    <row r="7" ht="20.1" customHeight="1" spans="1:2">
      <c r="A7" s="446" t="s">
        <v>12</v>
      </c>
      <c r="B7" s="447" t="s">
        <v>13</v>
      </c>
    </row>
    <row r="8" ht="20.1" customHeight="1" spans="1:2">
      <c r="A8" s="446" t="s">
        <v>14</v>
      </c>
      <c r="B8" s="447" t="s">
        <v>15</v>
      </c>
    </row>
    <row r="9" ht="20.1" customHeight="1" spans="1:2">
      <c r="A9" s="446" t="s">
        <v>16</v>
      </c>
      <c r="B9" s="447" t="s">
        <v>17</v>
      </c>
    </row>
    <row r="10" ht="20.1" customHeight="1" spans="1:2">
      <c r="A10" s="446" t="s">
        <v>18</v>
      </c>
      <c r="B10" s="447" t="s">
        <v>19</v>
      </c>
    </row>
    <row r="11" ht="20.1" customHeight="1" spans="1:2">
      <c r="A11" s="446" t="s">
        <v>20</v>
      </c>
      <c r="B11" s="447" t="s">
        <v>21</v>
      </c>
    </row>
    <row r="12" ht="20.1" customHeight="1" spans="1:2">
      <c r="A12" s="446" t="s">
        <v>22</v>
      </c>
      <c r="B12" s="447" t="s">
        <v>23</v>
      </c>
    </row>
    <row r="13" ht="20.1" customHeight="1" spans="1:2">
      <c r="A13" s="446" t="s">
        <v>24</v>
      </c>
      <c r="B13" s="447" t="s">
        <v>25</v>
      </c>
    </row>
    <row r="14" ht="20.1" customHeight="1" spans="1:2">
      <c r="A14" s="446" t="s">
        <v>26</v>
      </c>
      <c r="B14" s="447" t="s">
        <v>27</v>
      </c>
    </row>
    <row r="15" ht="20.1" customHeight="1" spans="1:2">
      <c r="A15" s="446" t="s">
        <v>28</v>
      </c>
      <c r="B15" s="447" t="s">
        <v>29</v>
      </c>
    </row>
    <row r="16" ht="20.1" customHeight="1" spans="1:2">
      <c r="A16" s="446" t="s">
        <v>30</v>
      </c>
      <c r="B16" s="447" t="s">
        <v>31</v>
      </c>
    </row>
    <row r="17" ht="20.1" customHeight="1" spans="1:2">
      <c r="A17" s="446" t="s">
        <v>32</v>
      </c>
      <c r="B17" s="447" t="s">
        <v>33</v>
      </c>
    </row>
    <row r="18" ht="20.1" customHeight="1" spans="1:2">
      <c r="A18" s="446" t="s">
        <v>34</v>
      </c>
      <c r="B18" s="447" t="s">
        <v>35</v>
      </c>
    </row>
    <row r="19" ht="20.1" customHeight="1" spans="1:2">
      <c r="A19" s="446" t="s">
        <v>36</v>
      </c>
      <c r="B19" s="447" t="s">
        <v>37</v>
      </c>
    </row>
    <row r="20" ht="20.1" customHeight="1" spans="1:2">
      <c r="A20" s="446" t="s">
        <v>38</v>
      </c>
      <c r="B20" s="447" t="s">
        <v>39</v>
      </c>
    </row>
    <row r="21" ht="20.1" customHeight="1" spans="1:2">
      <c r="A21" s="446" t="s">
        <v>40</v>
      </c>
      <c r="B21" s="447" t="s">
        <v>41</v>
      </c>
    </row>
    <row r="22" ht="20.1" customHeight="1" spans="1:2">
      <c r="A22" s="446" t="s">
        <v>42</v>
      </c>
      <c r="B22" s="447" t="s">
        <v>43</v>
      </c>
    </row>
    <row r="23" ht="20.1" customHeight="1" spans="1:2">
      <c r="A23" s="446" t="s">
        <v>44</v>
      </c>
      <c r="B23" s="447" t="s">
        <v>45</v>
      </c>
    </row>
    <row r="24" ht="20.1" customHeight="1" spans="1:2">
      <c r="A24" s="446" t="s">
        <v>46</v>
      </c>
      <c r="B24" s="447" t="s">
        <v>47</v>
      </c>
    </row>
    <row r="25" ht="20.1" customHeight="1" spans="1:2">
      <c r="A25" s="446" t="s">
        <v>48</v>
      </c>
      <c r="B25" s="447" t="s">
        <v>49</v>
      </c>
    </row>
    <row r="26" ht="20.1" customHeight="1" spans="1:2">
      <c r="A26" s="446" t="s">
        <v>50</v>
      </c>
      <c r="B26" s="447" t="s">
        <v>51</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E28" sqref="E28"/>
    </sheetView>
  </sheetViews>
  <sheetFormatPr defaultColWidth="10" defaultRowHeight="13.5"/>
  <cols>
    <col min="1" max="2" width="10" style="163" hidden="1" customWidth="1"/>
    <col min="3" max="3" width="25.5" style="163" customWidth="1"/>
    <col min="4" max="9" width="17.25" style="163" customWidth="1"/>
    <col min="10" max="10" width="9.75" style="163" customWidth="1"/>
    <col min="11" max="16384" width="10" style="163"/>
  </cols>
  <sheetData>
    <row r="1" ht="22.5" hidden="1" spans="1:4">
      <c r="A1" s="164">
        <v>0</v>
      </c>
      <c r="B1" s="164" t="s">
        <v>585</v>
      </c>
      <c r="C1" s="164" t="s">
        <v>586</v>
      </c>
      <c r="D1" s="164" t="s">
        <v>587</v>
      </c>
    </row>
    <row r="2" ht="22.5" hidden="1" spans="1:5">
      <c r="A2" s="164">
        <v>0</v>
      </c>
      <c r="B2" s="164" t="s">
        <v>588</v>
      </c>
      <c r="C2" s="164" t="s">
        <v>589</v>
      </c>
      <c r="D2" s="164" t="s">
        <v>590</v>
      </c>
      <c r="E2" s="164"/>
    </row>
    <row r="3" hidden="1" spans="1:9">
      <c r="A3" s="164">
        <v>0</v>
      </c>
      <c r="B3" s="164" t="s">
        <v>591</v>
      </c>
      <c r="C3" s="164" t="s">
        <v>592</v>
      </c>
      <c r="E3" s="164" t="s">
        <v>593</v>
      </c>
      <c r="F3" s="164" t="s">
        <v>594</v>
      </c>
      <c r="H3" s="164" t="s">
        <v>595</v>
      </c>
      <c r="I3" s="164" t="s">
        <v>596</v>
      </c>
    </row>
    <row r="4" ht="14.25" customHeight="1" spans="1:3">
      <c r="A4" s="164">
        <v>0</v>
      </c>
      <c r="B4" s="164"/>
      <c r="C4" s="164"/>
    </row>
    <row r="5" ht="28.7" customHeight="1" spans="1:9">
      <c r="A5" s="164">
        <v>0</v>
      </c>
      <c r="C5" s="166" t="s">
        <v>597</v>
      </c>
      <c r="D5" s="166"/>
      <c r="E5" s="166"/>
      <c r="F5" s="166"/>
      <c r="G5" s="166"/>
      <c r="H5" s="166"/>
      <c r="I5" s="166"/>
    </row>
    <row r="6" ht="14.25" customHeight="1" spans="1:9">
      <c r="A6" s="164">
        <v>0</v>
      </c>
      <c r="C6" s="164"/>
      <c r="D6" s="164"/>
      <c r="I6" s="167" t="s">
        <v>598</v>
      </c>
    </row>
    <row r="7" ht="14.25" customHeight="1" spans="1:9">
      <c r="A7" s="164">
        <v>0</v>
      </c>
      <c r="C7" s="168" t="s">
        <v>599</v>
      </c>
      <c r="D7" s="168" t="s">
        <v>600</v>
      </c>
      <c r="E7" s="168"/>
      <c r="F7" s="168"/>
      <c r="G7" s="168" t="s">
        <v>601</v>
      </c>
      <c r="H7" s="168"/>
      <c r="I7" s="168"/>
    </row>
    <row r="8" ht="14.25" customHeight="1" spans="1:9">
      <c r="A8" s="164">
        <v>0</v>
      </c>
      <c r="C8" s="168"/>
      <c r="D8" s="174"/>
      <c r="E8" s="168" t="s">
        <v>602</v>
      </c>
      <c r="F8" s="168" t="s">
        <v>603</v>
      </c>
      <c r="G8" s="174"/>
      <c r="H8" s="168" t="s">
        <v>602</v>
      </c>
      <c r="I8" s="168" t="s">
        <v>603</v>
      </c>
    </row>
    <row r="9" ht="19.9" customHeight="1" spans="1:9">
      <c r="A9" s="164">
        <v>0</v>
      </c>
      <c r="C9" s="168" t="s">
        <v>604</v>
      </c>
      <c r="D9" s="168" t="s">
        <v>605</v>
      </c>
      <c r="E9" s="168" t="s">
        <v>606</v>
      </c>
      <c r="F9" s="168" t="s">
        <v>607</v>
      </c>
      <c r="G9" s="168" t="s">
        <v>608</v>
      </c>
      <c r="H9" s="168" t="s">
        <v>609</v>
      </c>
      <c r="I9" s="168" t="s">
        <v>610</v>
      </c>
    </row>
    <row r="10" ht="42" customHeight="1" spans="1:9">
      <c r="A10" s="164" t="s">
        <v>611</v>
      </c>
      <c r="B10" s="164" t="s">
        <v>612</v>
      </c>
      <c r="C10" s="169" t="s">
        <v>613</v>
      </c>
      <c r="D10" s="173">
        <v>4.6428</v>
      </c>
      <c r="E10" s="173">
        <v>3.6428</v>
      </c>
      <c r="F10" s="173">
        <v>1</v>
      </c>
      <c r="G10" s="173">
        <v>3.77595</v>
      </c>
      <c r="H10" s="173">
        <v>2.77595</v>
      </c>
      <c r="I10" s="173">
        <v>1</v>
      </c>
    </row>
    <row r="11" ht="14.25" customHeight="1" spans="1:9">
      <c r="A11" s="164">
        <v>0</v>
      </c>
      <c r="C11" s="164" t="s">
        <v>614</v>
      </c>
      <c r="D11" s="164"/>
      <c r="E11" s="164"/>
      <c r="F11" s="164"/>
      <c r="G11" s="164"/>
      <c r="H11" s="164"/>
      <c r="I11" s="164"/>
    </row>
    <row r="12" ht="14.25" customHeight="1" spans="1:9">
      <c r="A12" s="164">
        <v>0</v>
      </c>
      <c r="C12" s="164" t="s">
        <v>615</v>
      </c>
      <c r="D12" s="164"/>
      <c r="E12" s="164"/>
      <c r="F12" s="164"/>
      <c r="G12" s="164"/>
      <c r="H12" s="164"/>
      <c r="I12" s="164"/>
    </row>
  </sheetData>
  <mergeCells count="6">
    <mergeCell ref="C5:I5"/>
    <mergeCell ref="D7:F7"/>
    <mergeCell ref="G7:I7"/>
    <mergeCell ref="C11:I11"/>
    <mergeCell ref="C12:I12"/>
    <mergeCell ref="C7:C8"/>
  </mergeCells>
  <pageMargins left="0.75" right="0.75" top="0.268999993801117" bottom="0.268999993801117"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4" workbookViewId="0">
      <selection activeCell="A5" sqref="A5:C5"/>
    </sheetView>
  </sheetViews>
  <sheetFormatPr defaultColWidth="10" defaultRowHeight="13.5" outlineLevelCol="2"/>
  <cols>
    <col min="1" max="1" width="44.875" style="163" customWidth="1"/>
    <col min="2" max="2" width="16.75" style="163" customWidth="1"/>
    <col min="3" max="3" width="15.75" style="163" customWidth="1"/>
    <col min="4" max="4" width="9.75" style="163" customWidth="1"/>
    <col min="5" max="16384" width="10" style="163"/>
  </cols>
  <sheetData>
    <row r="1" hidden="1" spans="1:1">
      <c r="A1" s="164" t="s">
        <v>616</v>
      </c>
    </row>
    <row r="2" ht="22.5" hidden="1" spans="1:3">
      <c r="A2" s="164" t="s">
        <v>617</v>
      </c>
      <c r="B2" s="164" t="s">
        <v>589</v>
      </c>
      <c r="C2" s="164" t="s">
        <v>618</v>
      </c>
    </row>
    <row r="3" hidden="1" spans="1:3">
      <c r="A3" s="164" t="s">
        <v>619</v>
      </c>
      <c r="B3" s="164" t="s">
        <v>620</v>
      </c>
      <c r="C3" s="164" t="s">
        <v>621</v>
      </c>
    </row>
    <row r="4" ht="14.25" customHeight="1" spans="1:1">
      <c r="A4" s="164"/>
    </row>
    <row r="5" ht="28.7" customHeight="1" spans="1:3">
      <c r="A5" s="166" t="s">
        <v>622</v>
      </c>
      <c r="B5" s="166"/>
      <c r="C5" s="166"/>
    </row>
    <row r="6" ht="14.25" customHeight="1" spans="1:3">
      <c r="A6" s="164"/>
      <c r="B6" s="164"/>
      <c r="C6" s="167" t="s">
        <v>598</v>
      </c>
    </row>
    <row r="7" ht="19.9" customHeight="1" spans="1:3">
      <c r="A7" s="168" t="s">
        <v>623</v>
      </c>
      <c r="B7" s="168" t="s">
        <v>55</v>
      </c>
      <c r="C7" s="168" t="s">
        <v>624</v>
      </c>
    </row>
    <row r="8" ht="25.7" customHeight="1" spans="1:3">
      <c r="A8" s="169" t="s">
        <v>625</v>
      </c>
      <c r="B8" s="173" t="s">
        <v>626</v>
      </c>
      <c r="C8" s="173">
        <v>2.77595</v>
      </c>
    </row>
    <row r="9" ht="25.7" customHeight="1" spans="1:3">
      <c r="A9" s="169" t="s">
        <v>627</v>
      </c>
      <c r="B9" s="173">
        <v>3.6428</v>
      </c>
      <c r="C9" s="173"/>
    </row>
    <row r="10" ht="25.7" customHeight="1" spans="1:3">
      <c r="A10" s="169" t="s">
        <v>628</v>
      </c>
      <c r="B10" s="173" t="s">
        <v>626</v>
      </c>
      <c r="C10" s="173">
        <v>0.30195</v>
      </c>
    </row>
    <row r="11" ht="25.7" customHeight="1" spans="1:3">
      <c r="A11" s="169" t="s">
        <v>629</v>
      </c>
      <c r="B11" s="173" t="s">
        <v>630</v>
      </c>
      <c r="C11" s="173">
        <v>0</v>
      </c>
    </row>
    <row r="12" ht="25.7" customHeight="1" spans="1:3">
      <c r="A12" s="169" t="s">
        <v>631</v>
      </c>
      <c r="B12" s="173"/>
      <c r="C12" s="173">
        <v>0.30195</v>
      </c>
    </row>
    <row r="13" ht="25.7" customHeight="1" spans="1:3">
      <c r="A13" s="169" t="s">
        <v>632</v>
      </c>
      <c r="B13" s="173"/>
      <c r="C13" s="173">
        <v>0.30195</v>
      </c>
    </row>
    <row r="14" ht="25.7" customHeight="1" spans="1:3">
      <c r="A14" s="169" t="s">
        <v>633</v>
      </c>
      <c r="B14" s="173"/>
      <c r="C14" s="173">
        <v>2.77595</v>
      </c>
    </row>
    <row r="15" ht="25.7" customHeight="1" spans="1:3">
      <c r="A15" s="169" t="s">
        <v>634</v>
      </c>
      <c r="B15" s="173">
        <v>0</v>
      </c>
      <c r="C15" s="173"/>
    </row>
    <row r="16" ht="25.7" customHeight="1" spans="1:3">
      <c r="A16" s="169" t="s">
        <v>635</v>
      </c>
      <c r="B16" s="173">
        <v>0</v>
      </c>
      <c r="C16" s="173"/>
    </row>
  </sheetData>
  <mergeCells count="1">
    <mergeCell ref="A5:C5"/>
  </mergeCells>
  <pageMargins left="0.75" right="0.75" top="0.268999993801117" bottom="0.268999993801117"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C27" sqref="C27"/>
    </sheetView>
  </sheetViews>
  <sheetFormatPr defaultColWidth="10" defaultRowHeight="13.5" outlineLevelCol="2"/>
  <cols>
    <col min="1" max="1" width="51.125" style="163" customWidth="1"/>
    <col min="2" max="2" width="19" style="163" customWidth="1"/>
    <col min="3" max="3" width="16.5" style="163" customWidth="1"/>
    <col min="4" max="4" width="9.75" style="163" customWidth="1"/>
    <col min="5" max="16384" width="10" style="163"/>
  </cols>
  <sheetData>
    <row r="1" hidden="1" spans="1:2">
      <c r="A1" s="164" t="s">
        <v>616</v>
      </c>
      <c r="B1" s="164"/>
    </row>
    <row r="2" ht="22.5" hidden="1" spans="1:3">
      <c r="A2" s="164" t="s">
        <v>617</v>
      </c>
      <c r="B2" s="164" t="s">
        <v>589</v>
      </c>
      <c r="C2" s="164" t="s">
        <v>618</v>
      </c>
    </row>
    <row r="3" hidden="1" spans="1:3">
      <c r="A3" s="164" t="s">
        <v>619</v>
      </c>
      <c r="B3" s="164" t="s">
        <v>620</v>
      </c>
      <c r="C3" s="164" t="s">
        <v>621</v>
      </c>
    </row>
    <row r="4" ht="14.25" customHeight="1" spans="1:1">
      <c r="A4" s="164"/>
    </row>
    <row r="5" ht="28.7" customHeight="1" spans="1:3">
      <c r="A5" s="166" t="s">
        <v>636</v>
      </c>
      <c r="B5" s="166"/>
      <c r="C5" s="166"/>
    </row>
    <row r="6" ht="14.25" customHeight="1" spans="1:3">
      <c r="A6" s="164"/>
      <c r="B6" s="164"/>
      <c r="C6" s="167" t="s">
        <v>598</v>
      </c>
    </row>
    <row r="7" ht="19.9" customHeight="1" spans="1:3">
      <c r="A7" s="168" t="s">
        <v>623</v>
      </c>
      <c r="B7" s="168" t="s">
        <v>55</v>
      </c>
      <c r="C7" s="168" t="s">
        <v>624</v>
      </c>
    </row>
    <row r="8" ht="25.7" customHeight="1" spans="1:3">
      <c r="A8" s="169" t="s">
        <v>637</v>
      </c>
      <c r="B8" s="173"/>
      <c r="C8" s="173">
        <v>1</v>
      </c>
    </row>
    <row r="9" ht="25.7" customHeight="1" spans="1:3">
      <c r="A9" s="169" t="s">
        <v>638</v>
      </c>
      <c r="B9" s="173">
        <v>1</v>
      </c>
      <c r="C9" s="173"/>
    </row>
    <row r="10" ht="25.7" customHeight="1" spans="1:3">
      <c r="A10" s="169" t="s">
        <v>639</v>
      </c>
      <c r="B10" s="173"/>
      <c r="C10" s="173">
        <v>0</v>
      </c>
    </row>
    <row r="11" ht="25.7" customHeight="1" spans="1:3">
      <c r="A11" s="169" t="s">
        <v>640</v>
      </c>
      <c r="B11" s="173"/>
      <c r="C11" s="173">
        <v>0</v>
      </c>
    </row>
    <row r="12" ht="25.7" customHeight="1" spans="1:3">
      <c r="A12" s="169" t="s">
        <v>641</v>
      </c>
      <c r="B12" s="173"/>
      <c r="C12" s="173">
        <v>1</v>
      </c>
    </row>
    <row r="13" ht="25.7" customHeight="1" spans="1:3">
      <c r="A13" s="169" t="s">
        <v>642</v>
      </c>
      <c r="B13" s="173">
        <v>0</v>
      </c>
      <c r="C13" s="173"/>
    </row>
    <row r="14" ht="25.7" customHeight="1" spans="1:3">
      <c r="A14" s="169" t="s">
        <v>643</v>
      </c>
      <c r="B14" s="173">
        <v>0</v>
      </c>
      <c r="C14" s="173"/>
    </row>
  </sheetData>
  <mergeCells count="1">
    <mergeCell ref="A5:C5"/>
  </mergeCells>
  <pageMargins left="0.75" right="0.75" top="0.268999993801117" bottom="0.268999993801117"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pane ySplit="7" topLeftCell="A8" activePane="bottomLeft" state="frozen"/>
      <selection/>
      <selection pane="bottomLeft" activeCell="A4" sqref="A4"/>
    </sheetView>
  </sheetViews>
  <sheetFormatPr defaultColWidth="10" defaultRowHeight="13.5" outlineLevelCol="2"/>
  <cols>
    <col min="1" max="1" width="31.625" style="163" customWidth="1"/>
    <col min="2" max="2" width="14.625" style="163" customWidth="1"/>
    <col min="3" max="3" width="19.75" style="163" customWidth="1"/>
    <col min="4" max="4" width="9.75" style="163" customWidth="1"/>
    <col min="5" max="16384" width="10" style="163"/>
  </cols>
  <sheetData>
    <row r="1" ht="22.5" hidden="1" spans="1:2">
      <c r="A1" s="164" t="s">
        <v>616</v>
      </c>
      <c r="B1" s="164"/>
    </row>
    <row r="2" hidden="1" spans="1:3">
      <c r="A2" s="164" t="s">
        <v>617</v>
      </c>
      <c r="B2" s="164" t="s">
        <v>589</v>
      </c>
      <c r="C2" s="164" t="s">
        <v>618</v>
      </c>
    </row>
    <row r="3" hidden="1" spans="1:3">
      <c r="A3" s="164" t="s">
        <v>619</v>
      </c>
      <c r="C3" s="164" t="s">
        <v>644</v>
      </c>
    </row>
    <row r="4" ht="14.25" customHeight="1" spans="1:1">
      <c r="A4" s="165"/>
    </row>
    <row r="5" ht="28.7" customHeight="1" spans="1:3">
      <c r="A5" s="166" t="s">
        <v>645</v>
      </c>
      <c r="B5" s="166"/>
      <c r="C5" s="166"/>
    </row>
    <row r="6" ht="14.25" customHeight="1" spans="3:3">
      <c r="C6" s="167" t="s">
        <v>598</v>
      </c>
    </row>
    <row r="7" ht="21.95" customHeight="1" spans="1:3">
      <c r="A7" s="168" t="s">
        <v>623</v>
      </c>
      <c r="B7" s="168" t="s">
        <v>646</v>
      </c>
      <c r="C7" s="168" t="s">
        <v>647</v>
      </c>
    </row>
    <row r="8" ht="19.9" customHeight="1" spans="1:3">
      <c r="A8" s="172" t="s">
        <v>648</v>
      </c>
      <c r="B8" s="170" t="s">
        <v>649</v>
      </c>
      <c r="C8" s="171">
        <v>0.30195</v>
      </c>
    </row>
    <row r="9" ht="19.9" customHeight="1" spans="1:3">
      <c r="A9" s="172" t="s">
        <v>650</v>
      </c>
      <c r="B9" s="170" t="s">
        <v>606</v>
      </c>
      <c r="C9" s="171">
        <v>0.30195</v>
      </c>
    </row>
    <row r="10" ht="22.7" customHeight="1" spans="1:3">
      <c r="A10" s="172" t="s">
        <v>651</v>
      </c>
      <c r="B10" s="170" t="s">
        <v>607</v>
      </c>
      <c r="C10" s="171">
        <v>0.30195</v>
      </c>
    </row>
    <row r="11" ht="19.9" customHeight="1" spans="1:3">
      <c r="A11" s="172" t="s">
        <v>652</v>
      </c>
      <c r="B11" s="170" t="s">
        <v>653</v>
      </c>
      <c r="C11" s="171">
        <v>0</v>
      </c>
    </row>
    <row r="12" ht="22.7" customHeight="1" spans="1:3">
      <c r="A12" s="172" t="s">
        <v>651</v>
      </c>
      <c r="B12" s="170" t="s">
        <v>609</v>
      </c>
      <c r="C12" s="171">
        <v>0</v>
      </c>
    </row>
    <row r="13" ht="19.9" customHeight="1" spans="1:3">
      <c r="A13" s="172" t="s">
        <v>654</v>
      </c>
      <c r="B13" s="170" t="s">
        <v>655</v>
      </c>
      <c r="C13" s="171">
        <v>0.30195</v>
      </c>
    </row>
    <row r="14" ht="19.9" customHeight="1" spans="1:3">
      <c r="A14" s="172" t="s">
        <v>650</v>
      </c>
      <c r="B14" s="170" t="s">
        <v>656</v>
      </c>
      <c r="C14" s="171">
        <v>0.30195</v>
      </c>
    </row>
    <row r="15" ht="19.9" customHeight="1" spans="1:3">
      <c r="A15" s="172" t="s">
        <v>652</v>
      </c>
      <c r="B15" s="170" t="s">
        <v>657</v>
      </c>
      <c r="C15" s="171">
        <v>0</v>
      </c>
    </row>
    <row r="16" ht="19.9" customHeight="1" spans="1:3">
      <c r="A16" s="172" t="s">
        <v>658</v>
      </c>
      <c r="B16" s="170" t="s">
        <v>659</v>
      </c>
      <c r="C16" s="171">
        <v>0.127304455</v>
      </c>
    </row>
    <row r="17" ht="19.9" customHeight="1" spans="1:3">
      <c r="A17" s="172" t="s">
        <v>650</v>
      </c>
      <c r="B17" s="170" t="s">
        <v>660</v>
      </c>
      <c r="C17" s="171">
        <v>0.086704455</v>
      </c>
    </row>
    <row r="18" ht="19.9" customHeight="1" spans="1:3">
      <c r="A18" s="172" t="s">
        <v>652</v>
      </c>
      <c r="B18" s="170" t="s">
        <v>661</v>
      </c>
      <c r="C18" s="171">
        <v>0.0406</v>
      </c>
    </row>
    <row r="19" ht="19.9" customHeight="1" spans="1:3">
      <c r="A19" s="172" t="s">
        <v>662</v>
      </c>
      <c r="B19" s="170" t="s">
        <v>663</v>
      </c>
      <c r="C19" s="171">
        <v>0.05</v>
      </c>
    </row>
    <row r="20" ht="19.9" customHeight="1" spans="1:3">
      <c r="A20" s="172" t="s">
        <v>650</v>
      </c>
      <c r="B20" s="170" t="s">
        <v>664</v>
      </c>
      <c r="C20" s="171">
        <v>0.05</v>
      </c>
    </row>
    <row r="21" ht="19.9" customHeight="1" spans="1:3">
      <c r="A21" s="172" t="s">
        <v>665</v>
      </c>
      <c r="B21" s="170"/>
      <c r="C21" s="171">
        <v>0</v>
      </c>
    </row>
    <row r="22" ht="22.7" customHeight="1" spans="1:3">
      <c r="A22" s="172" t="s">
        <v>666</v>
      </c>
      <c r="B22" s="170" t="s">
        <v>667</v>
      </c>
      <c r="C22" s="171">
        <v>0.05</v>
      </c>
    </row>
    <row r="23" ht="19.9" customHeight="1" spans="1:3">
      <c r="A23" s="172" t="s">
        <v>652</v>
      </c>
      <c r="B23" s="170" t="s">
        <v>668</v>
      </c>
      <c r="C23" s="171">
        <v>0</v>
      </c>
    </row>
    <row r="24" ht="19.9" customHeight="1" spans="1:3">
      <c r="A24" s="172" t="s">
        <v>665</v>
      </c>
      <c r="B24" s="170"/>
      <c r="C24" s="171">
        <v>0</v>
      </c>
    </row>
    <row r="25" ht="22.7" customHeight="1" spans="1:3">
      <c r="A25" s="172" t="s">
        <v>669</v>
      </c>
      <c r="B25" s="170" t="s">
        <v>670</v>
      </c>
      <c r="C25" s="171">
        <v>0</v>
      </c>
    </row>
    <row r="26" ht="19.9" customHeight="1" spans="1:3">
      <c r="A26" s="172" t="s">
        <v>671</v>
      </c>
      <c r="B26" s="170" t="s">
        <v>672</v>
      </c>
      <c r="C26" s="171">
        <v>0.12962947</v>
      </c>
    </row>
    <row r="27" ht="19.9" customHeight="1" spans="1:3">
      <c r="A27" s="172" t="s">
        <v>650</v>
      </c>
      <c r="B27" s="170" t="s">
        <v>673</v>
      </c>
      <c r="C27" s="171">
        <v>0.08902947</v>
      </c>
    </row>
    <row r="28" ht="19.9" customHeight="1" spans="1:3">
      <c r="A28" s="172" t="s">
        <v>652</v>
      </c>
      <c r="B28" s="170" t="s">
        <v>674</v>
      </c>
      <c r="C28" s="171">
        <v>0.0406</v>
      </c>
    </row>
    <row r="29" ht="34.5" customHeight="1" spans="1:3">
      <c r="A29" s="164" t="s">
        <v>675</v>
      </c>
      <c r="B29" s="164"/>
      <c r="C29" s="164"/>
    </row>
    <row r="30" ht="24" customHeight="1" spans="1:3">
      <c r="A30" s="164" t="s">
        <v>676</v>
      </c>
      <c r="B30" s="164"/>
      <c r="C30" s="164"/>
    </row>
    <row r="31" ht="24" customHeight="1" spans="1:3">
      <c r="A31" s="164" t="s">
        <v>677</v>
      </c>
      <c r="B31" s="164"/>
      <c r="C31" s="164"/>
    </row>
    <row r="32" ht="14.25" customHeight="1"/>
  </sheetData>
  <mergeCells count="4">
    <mergeCell ref="A5:C5"/>
    <mergeCell ref="A29:C29"/>
    <mergeCell ref="A30:C30"/>
    <mergeCell ref="A31:C31"/>
  </mergeCells>
  <pageMargins left="0.75" right="0.75" top="0.268999993801117" bottom="0.268999993801117"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4" workbookViewId="0">
      <selection activeCell="A4" sqref="A4"/>
    </sheetView>
  </sheetViews>
  <sheetFormatPr defaultColWidth="10" defaultRowHeight="13.5" outlineLevelCol="3"/>
  <cols>
    <col min="1" max="1" width="41.375" style="163" customWidth="1"/>
    <col min="2" max="2" width="12.625" style="163" customWidth="1"/>
    <col min="3" max="3" width="20.5" style="163" customWidth="1"/>
    <col min="4" max="4" width="10" style="163"/>
    <col min="5" max="5" width="9.75" style="163" customWidth="1"/>
    <col min="6" max="16384" width="10" style="163"/>
  </cols>
  <sheetData>
    <row r="1" ht="22.5" hidden="1" spans="1:2">
      <c r="A1" s="164" t="s">
        <v>616</v>
      </c>
      <c r="B1" s="164" t="s">
        <v>678</v>
      </c>
    </row>
    <row r="2" hidden="1" spans="1:3">
      <c r="A2" s="164" t="s">
        <v>617</v>
      </c>
      <c r="B2" s="164" t="s">
        <v>589</v>
      </c>
      <c r="C2" s="164" t="s">
        <v>618</v>
      </c>
    </row>
    <row r="3" hidden="1" spans="1:4">
      <c r="A3" s="164" t="s">
        <v>619</v>
      </c>
      <c r="C3" s="164" t="s">
        <v>644</v>
      </c>
      <c r="D3" s="164" t="s">
        <v>679</v>
      </c>
    </row>
    <row r="4" ht="14.25" customHeight="1" spans="1:1">
      <c r="A4" s="165"/>
    </row>
    <row r="5" ht="18.75" customHeight="1" spans="1:3">
      <c r="A5" s="166" t="s">
        <v>680</v>
      </c>
      <c r="B5" s="166"/>
      <c r="C5" s="166"/>
    </row>
    <row r="6" ht="14.25" customHeight="1" spans="1:3">
      <c r="A6" s="167" t="s">
        <v>598</v>
      </c>
      <c r="B6" s="167"/>
      <c r="C6" s="167"/>
    </row>
    <row r="7" ht="34.5" customHeight="1" spans="1:3">
      <c r="A7" s="168" t="s">
        <v>54</v>
      </c>
      <c r="B7" s="168" t="s">
        <v>604</v>
      </c>
      <c r="C7" s="168" t="s">
        <v>647</v>
      </c>
    </row>
    <row r="8" ht="34.5" customHeight="1" spans="1:4">
      <c r="A8" s="169" t="s">
        <v>681</v>
      </c>
      <c r="B8" s="170" t="s">
        <v>605</v>
      </c>
      <c r="C8" s="171">
        <v>4.6428</v>
      </c>
      <c r="D8" s="164"/>
    </row>
    <row r="9" ht="34.5" customHeight="1" spans="1:4">
      <c r="A9" s="169" t="s">
        <v>682</v>
      </c>
      <c r="B9" s="170" t="s">
        <v>606</v>
      </c>
      <c r="C9" s="171">
        <v>3.6428</v>
      </c>
      <c r="D9" s="164"/>
    </row>
    <row r="10" ht="34.5" customHeight="1" spans="1:4">
      <c r="A10" s="169" t="s">
        <v>683</v>
      </c>
      <c r="B10" s="170" t="s">
        <v>607</v>
      </c>
      <c r="C10" s="171">
        <v>1</v>
      </c>
      <c r="D10" s="164"/>
    </row>
    <row r="11" ht="60" customHeight="1" spans="1:4">
      <c r="A11" s="169" t="s">
        <v>684</v>
      </c>
      <c r="B11" s="170" t="s">
        <v>608</v>
      </c>
      <c r="C11" s="171">
        <v>0</v>
      </c>
      <c r="D11" s="164"/>
    </row>
    <row r="12" ht="34.5" customHeight="1" spans="1:4">
      <c r="A12" s="169" t="s">
        <v>682</v>
      </c>
      <c r="B12" s="170" t="s">
        <v>609</v>
      </c>
      <c r="C12" s="171">
        <v>0</v>
      </c>
      <c r="D12" s="164"/>
    </row>
    <row r="13" ht="34.5" customHeight="1" spans="1:4">
      <c r="A13" s="169" t="s">
        <v>683</v>
      </c>
      <c r="B13" s="170" t="s">
        <v>610</v>
      </c>
      <c r="C13" s="171">
        <v>0</v>
      </c>
      <c r="D13" s="164"/>
    </row>
    <row r="14" ht="41.25" customHeight="1" spans="1:3">
      <c r="A14" s="164" t="s">
        <v>685</v>
      </c>
      <c r="B14" s="164"/>
      <c r="C14" s="164"/>
    </row>
  </sheetData>
  <mergeCells count="3">
    <mergeCell ref="A5:C5"/>
    <mergeCell ref="A6:C6"/>
    <mergeCell ref="A14:C14"/>
  </mergeCells>
  <pageMargins left="0.75" right="0.75" top="0.268999993801117" bottom="0.268999993801117"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F5" sqref="F5"/>
    </sheetView>
  </sheetViews>
  <sheetFormatPr defaultColWidth="9" defaultRowHeight="13.5" outlineLevelCol="6"/>
  <cols>
    <col min="1" max="1" width="6.625" style="159" customWidth="1"/>
    <col min="2" max="2" width="23.875" style="159" customWidth="1"/>
    <col min="3" max="3" width="15" style="159" customWidth="1"/>
    <col min="4" max="4" width="16.125" style="159" customWidth="1"/>
    <col min="5" max="5" width="12.75" style="159" customWidth="1"/>
    <col min="6" max="6" width="12.125" style="159" customWidth="1"/>
    <col min="7" max="16384" width="9" style="159"/>
  </cols>
  <sheetData>
    <row r="1" ht="15.75" customHeight="1" spans="1:1">
      <c r="A1" s="159" t="s">
        <v>686</v>
      </c>
    </row>
    <row r="2" ht="26.25" customHeight="1" spans="1:6">
      <c r="A2" s="153" t="s">
        <v>687</v>
      </c>
      <c r="B2" s="153"/>
      <c r="C2" s="153"/>
      <c r="D2" s="153"/>
      <c r="E2" s="153"/>
      <c r="F2" s="153"/>
    </row>
    <row r="3" ht="16.5" customHeight="1" spans="2:6">
      <c r="B3" s="160"/>
      <c r="C3" s="160"/>
      <c r="D3" s="160"/>
      <c r="E3" s="160"/>
      <c r="F3" s="154" t="s">
        <v>598</v>
      </c>
    </row>
    <row r="4" ht="24" customHeight="1" spans="1:6">
      <c r="A4" s="155" t="s">
        <v>275</v>
      </c>
      <c r="B4" s="155" t="s">
        <v>276</v>
      </c>
      <c r="C4" s="155" t="s">
        <v>688</v>
      </c>
      <c r="D4" s="155" t="s">
        <v>689</v>
      </c>
      <c r="E4" s="155" t="s">
        <v>690</v>
      </c>
      <c r="F4" s="155" t="s">
        <v>691</v>
      </c>
    </row>
    <row r="5" ht="25.5" customHeight="1" spans="1:7">
      <c r="A5" s="156"/>
      <c r="B5" s="155" t="s">
        <v>82</v>
      </c>
      <c r="C5" s="161"/>
      <c r="D5" s="161"/>
      <c r="E5" s="161"/>
      <c r="F5" s="157">
        <f>SUM(F6:F8)</f>
        <v>0</v>
      </c>
      <c r="G5" s="152"/>
    </row>
    <row r="6" ht="25.5" customHeight="1" spans="1:7">
      <c r="A6" s="156">
        <v>1</v>
      </c>
      <c r="B6" s="162"/>
      <c r="C6" s="161"/>
      <c r="D6" s="161"/>
      <c r="E6" s="161"/>
      <c r="F6" s="157"/>
      <c r="G6" s="152"/>
    </row>
    <row r="7" ht="24.75" customHeight="1" spans="1:7">
      <c r="A7" s="156">
        <v>2</v>
      </c>
      <c r="B7" s="162"/>
      <c r="C7" s="161"/>
      <c r="D7" s="161"/>
      <c r="E7" s="161"/>
      <c r="F7" s="157"/>
      <c r="G7" s="152"/>
    </row>
    <row r="8" ht="24.75" customHeight="1" spans="1:7">
      <c r="A8" s="156">
        <v>3</v>
      </c>
      <c r="B8" s="162"/>
      <c r="C8" s="161"/>
      <c r="D8" s="161"/>
      <c r="E8" s="161"/>
      <c r="F8" s="157"/>
      <c r="G8" s="152"/>
    </row>
    <row r="9" ht="61.5" customHeight="1" spans="1:6">
      <c r="A9" s="158" t="s">
        <v>692</v>
      </c>
      <c r="B9" s="158"/>
      <c r="C9" s="158"/>
      <c r="D9" s="158"/>
      <c r="E9" s="158"/>
      <c r="F9" s="158"/>
    </row>
  </sheetData>
  <mergeCells count="2">
    <mergeCell ref="A2:F2"/>
    <mergeCell ref="A9:F9"/>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C17" sqref="C17"/>
    </sheetView>
  </sheetViews>
  <sheetFormatPr defaultColWidth="9" defaultRowHeight="13.5" outlineLevelCol="1"/>
  <cols>
    <col min="1" max="1" width="39.375" style="152" customWidth="1"/>
    <col min="2" max="2" width="44.25" style="152" customWidth="1"/>
    <col min="3" max="16384" width="9" style="152"/>
  </cols>
  <sheetData>
    <row r="1" ht="15.75" customHeight="1"/>
    <row r="2" ht="26.25" customHeight="1" spans="1:2">
      <c r="A2" s="153" t="s">
        <v>51</v>
      </c>
      <c r="B2" s="153"/>
    </row>
    <row r="3" ht="16.5" customHeight="1" spans="2:2">
      <c r="B3" s="154" t="s">
        <v>598</v>
      </c>
    </row>
    <row r="4" ht="24" customHeight="1" spans="1:2">
      <c r="A4" s="155" t="s">
        <v>693</v>
      </c>
      <c r="B4" s="155" t="s">
        <v>694</v>
      </c>
    </row>
    <row r="5" ht="24" customHeight="1" spans="1:2">
      <c r="A5" s="155" t="s">
        <v>82</v>
      </c>
      <c r="B5" s="155"/>
    </row>
    <row r="6" ht="24" customHeight="1" spans="1:2">
      <c r="A6" s="156" t="s">
        <v>695</v>
      </c>
      <c r="B6" s="155"/>
    </row>
    <row r="7" ht="24" customHeight="1" spans="1:2">
      <c r="A7" s="156" t="s">
        <v>696</v>
      </c>
      <c r="B7" s="155"/>
    </row>
    <row r="8" ht="24" customHeight="1" spans="1:2">
      <c r="A8" s="156" t="s">
        <v>697</v>
      </c>
      <c r="B8" s="155"/>
    </row>
    <row r="9" ht="24" customHeight="1" spans="1:2">
      <c r="A9" s="156" t="s">
        <v>698</v>
      </c>
      <c r="B9" s="155"/>
    </row>
    <row r="10" ht="24" customHeight="1" spans="1:2">
      <c r="A10" s="156" t="s">
        <v>699</v>
      </c>
      <c r="B10" s="155"/>
    </row>
    <row r="11" ht="24" customHeight="1" spans="1:2">
      <c r="A11" s="156" t="s">
        <v>700</v>
      </c>
      <c r="B11" s="155"/>
    </row>
    <row r="12" ht="24" customHeight="1" spans="1:2">
      <c r="A12" s="156" t="s">
        <v>701</v>
      </c>
      <c r="B12" s="155"/>
    </row>
    <row r="13" ht="24" customHeight="1" spans="1:2">
      <c r="A13" s="156" t="s">
        <v>702</v>
      </c>
      <c r="B13" s="155"/>
    </row>
    <row r="14" ht="25.5" customHeight="1" spans="1:2">
      <c r="A14" s="156" t="s">
        <v>703</v>
      </c>
      <c r="B14" s="157"/>
    </row>
    <row r="15" ht="25.5" customHeight="1" spans="1:2">
      <c r="A15" s="156" t="s">
        <v>704</v>
      </c>
      <c r="B15" s="157"/>
    </row>
    <row r="16" ht="24.75" customHeight="1" spans="1:2">
      <c r="A16" s="156" t="s">
        <v>705</v>
      </c>
      <c r="B16" s="157"/>
    </row>
    <row r="17" ht="24.75" customHeight="1" spans="1:2">
      <c r="A17" s="156" t="s">
        <v>706</v>
      </c>
      <c r="B17" s="157"/>
    </row>
    <row r="18" ht="61.5" customHeight="1" spans="1:2">
      <c r="A18" s="158" t="s">
        <v>707</v>
      </c>
      <c r="B18" s="158"/>
    </row>
  </sheetData>
  <mergeCells count="2">
    <mergeCell ref="A2:B2"/>
    <mergeCell ref="A18:B18"/>
  </mergeCells>
  <pageMargins left="0.75" right="0.75" top="1" bottom="1" header="0.5" footer="0.5"/>
  <pageSetup paperSize="9" orientation="portrait" horizontalDpi="1200" verticalDpi="12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1"/>
  <sheetViews>
    <sheetView workbookViewId="0">
      <selection activeCell="B13" sqref="B13"/>
    </sheetView>
  </sheetViews>
  <sheetFormatPr defaultColWidth="7" defaultRowHeight="15" outlineLevelCol="2"/>
  <cols>
    <col min="1" max="1" width="17.875" style="51" customWidth="1"/>
    <col min="2" max="2" width="54.25" style="47" customWidth="1"/>
    <col min="3" max="3" width="14.125" style="136" customWidth="1"/>
    <col min="4" max="16384" width="7" style="53"/>
  </cols>
  <sheetData>
    <row r="1" s="134" customFormat="1" ht="37.5" customHeight="1" spans="1:3">
      <c r="A1" s="4" t="s">
        <v>708</v>
      </c>
      <c r="B1" s="4"/>
      <c r="C1" s="4"/>
    </row>
    <row r="2" s="47" customFormat="1" ht="20.25" customHeight="1" spans="1:3">
      <c r="A2" s="54"/>
      <c r="B2" s="55"/>
      <c r="C2" s="137" t="s">
        <v>53</v>
      </c>
    </row>
    <row r="3" s="135" customFormat="1" ht="30" customHeight="1" spans="1:3">
      <c r="A3" s="138" t="s">
        <v>84</v>
      </c>
      <c r="B3" s="58" t="s">
        <v>111</v>
      </c>
      <c r="C3" s="139" t="s">
        <v>55</v>
      </c>
    </row>
    <row r="4" s="135" customFormat="1" ht="30" customHeight="1" spans="1:3">
      <c r="A4" s="140" t="s">
        <v>709</v>
      </c>
      <c r="B4" s="57" t="s">
        <v>91</v>
      </c>
      <c r="C4" s="141">
        <f>SUM(C5)</f>
        <v>1</v>
      </c>
    </row>
    <row r="5" s="135" customFormat="1" ht="30" customHeight="1" spans="1:3">
      <c r="A5" s="142" t="s">
        <v>710</v>
      </c>
      <c r="B5" s="142" t="s">
        <v>711</v>
      </c>
      <c r="C5" s="143">
        <f>SUM(C6)</f>
        <v>1</v>
      </c>
    </row>
    <row r="6" s="135" customFormat="1" ht="30" customHeight="1" spans="1:3">
      <c r="A6" s="142">
        <v>2082201</v>
      </c>
      <c r="B6" s="142" t="s">
        <v>712</v>
      </c>
      <c r="C6" s="143">
        <v>1</v>
      </c>
    </row>
    <row r="7" s="47" customFormat="1" ht="24.95" customHeight="1" spans="1:3">
      <c r="A7" s="140" t="s">
        <v>368</v>
      </c>
      <c r="B7" s="57" t="s">
        <v>94</v>
      </c>
      <c r="C7" s="141">
        <f>C8+C16+C18+C19+C21</f>
        <v>44200</v>
      </c>
    </row>
    <row r="8" s="47" customFormat="1" ht="24.95" customHeight="1" spans="1:3">
      <c r="A8" s="142" t="s">
        <v>369</v>
      </c>
      <c r="B8" s="144" t="s">
        <v>370</v>
      </c>
      <c r="C8" s="143">
        <f>SUBTOTAL(9,C9:C15)</f>
        <v>39172</v>
      </c>
    </row>
    <row r="9" s="47" customFormat="1" ht="24.95" customHeight="1" spans="1:3">
      <c r="A9" s="142" t="s">
        <v>371</v>
      </c>
      <c r="B9" s="145" t="s">
        <v>372</v>
      </c>
      <c r="C9" s="143">
        <v>10039</v>
      </c>
    </row>
    <row r="10" s="47" customFormat="1" ht="24.95" customHeight="1" spans="1:3">
      <c r="A10" s="142" t="s">
        <v>373</v>
      </c>
      <c r="B10" s="146" t="s">
        <v>374</v>
      </c>
      <c r="C10" s="143">
        <v>21500</v>
      </c>
    </row>
    <row r="11" s="47" customFormat="1" ht="24.95" customHeight="1" spans="1:3">
      <c r="A11" s="142" t="s">
        <v>375</v>
      </c>
      <c r="B11" s="145" t="s">
        <v>376</v>
      </c>
      <c r="C11" s="143"/>
    </row>
    <row r="12" s="47" customFormat="1" ht="24.95" customHeight="1" spans="1:3">
      <c r="A12" s="142" t="s">
        <v>377</v>
      </c>
      <c r="B12" s="145" t="s">
        <v>378</v>
      </c>
      <c r="C12" s="143"/>
    </row>
    <row r="13" s="47" customFormat="1" ht="24.95" customHeight="1" spans="1:3">
      <c r="A13" s="142" t="s">
        <v>379</v>
      </c>
      <c r="B13" s="145" t="s">
        <v>380</v>
      </c>
      <c r="C13" s="143"/>
    </row>
    <row r="14" s="47" customFormat="1" ht="24.95" customHeight="1" spans="1:3">
      <c r="A14" s="142" t="s">
        <v>381</v>
      </c>
      <c r="B14" s="145" t="s">
        <v>382</v>
      </c>
      <c r="C14" s="143">
        <v>1020</v>
      </c>
    </row>
    <row r="15" s="47" customFormat="1" ht="24.95" customHeight="1" spans="1:3">
      <c r="A15" s="142" t="s">
        <v>383</v>
      </c>
      <c r="B15" s="145" t="s">
        <v>384</v>
      </c>
      <c r="C15" s="143">
        <v>6613</v>
      </c>
    </row>
    <row r="16" s="47" customFormat="1" ht="24.95" customHeight="1" spans="1:3">
      <c r="A16" s="142" t="s">
        <v>385</v>
      </c>
      <c r="B16" s="147" t="s">
        <v>386</v>
      </c>
      <c r="C16" s="143">
        <f t="shared" ref="C16:C21" si="0">SUM(C17)</f>
        <v>2550</v>
      </c>
    </row>
    <row r="17" s="47" customFormat="1" ht="24.95" customHeight="1" spans="1:3">
      <c r="A17" s="142" t="s">
        <v>387</v>
      </c>
      <c r="B17" s="146" t="s">
        <v>374</v>
      </c>
      <c r="C17" s="143">
        <v>2550</v>
      </c>
    </row>
    <row r="18" s="47" customFormat="1" ht="24.95" customHeight="1" spans="1:3">
      <c r="A18" s="142" t="s">
        <v>388</v>
      </c>
      <c r="B18" s="144" t="s">
        <v>389</v>
      </c>
      <c r="C18" s="143">
        <v>278</v>
      </c>
    </row>
    <row r="19" s="47" customFormat="1" ht="24.95" customHeight="1" spans="1:3">
      <c r="A19" s="142" t="s">
        <v>390</v>
      </c>
      <c r="B19" s="147" t="s">
        <v>391</v>
      </c>
      <c r="C19" s="143">
        <f t="shared" si="0"/>
        <v>2000</v>
      </c>
    </row>
    <row r="20" s="47" customFormat="1" ht="24.95" customHeight="1" spans="1:3">
      <c r="A20" s="142" t="s">
        <v>392</v>
      </c>
      <c r="B20" s="146" t="s">
        <v>393</v>
      </c>
      <c r="C20" s="143">
        <v>2000</v>
      </c>
    </row>
    <row r="21" s="47" customFormat="1" ht="24.95" customHeight="1" spans="1:3">
      <c r="A21" s="142" t="s">
        <v>394</v>
      </c>
      <c r="B21" s="147" t="s">
        <v>395</v>
      </c>
      <c r="C21" s="143">
        <f t="shared" si="0"/>
        <v>200</v>
      </c>
    </row>
    <row r="22" s="47" customFormat="1" ht="24.95" customHeight="1" spans="1:3">
      <c r="A22" s="142" t="s">
        <v>396</v>
      </c>
      <c r="B22" s="147" t="s">
        <v>397</v>
      </c>
      <c r="C22" s="143">
        <v>200</v>
      </c>
    </row>
    <row r="23" s="47" customFormat="1" ht="24.95" customHeight="1" spans="1:3">
      <c r="A23" s="140" t="s">
        <v>398</v>
      </c>
      <c r="B23" s="57" t="s">
        <v>97</v>
      </c>
      <c r="C23" s="141">
        <f>SUBTOTAL(9,C24:C25)</f>
        <v>0</v>
      </c>
    </row>
    <row r="24" s="47" customFormat="1" ht="24.95" customHeight="1" spans="1:3">
      <c r="A24" s="142" t="s">
        <v>399</v>
      </c>
      <c r="B24" s="144" t="s">
        <v>400</v>
      </c>
      <c r="C24" s="143">
        <f>SUBTOTAL(9,C25)</f>
        <v>0</v>
      </c>
    </row>
    <row r="25" s="47" customFormat="1" ht="24.95" customHeight="1" spans="1:3">
      <c r="A25" s="142" t="s">
        <v>401</v>
      </c>
      <c r="B25" s="145" t="s">
        <v>402</v>
      </c>
      <c r="C25" s="143"/>
    </row>
    <row r="26" s="47" customFormat="1" ht="24.95" customHeight="1" spans="1:3">
      <c r="A26" s="140" t="s">
        <v>403</v>
      </c>
      <c r="B26" s="57" t="s">
        <v>106</v>
      </c>
      <c r="C26" s="141">
        <f>C27</f>
        <v>10</v>
      </c>
    </row>
    <row r="27" s="47" customFormat="1" ht="24.95" customHeight="1" spans="1:3">
      <c r="A27" s="142" t="s">
        <v>713</v>
      </c>
      <c r="B27" s="144" t="s">
        <v>714</v>
      </c>
      <c r="C27" s="143">
        <f>SUM(C28:C29)</f>
        <v>10</v>
      </c>
    </row>
    <row r="28" s="47" customFormat="1" ht="24.95" customHeight="1" spans="1:3">
      <c r="A28" s="142" t="s">
        <v>715</v>
      </c>
      <c r="B28" s="145" t="s">
        <v>716</v>
      </c>
      <c r="C28" s="143">
        <v>9</v>
      </c>
    </row>
    <row r="29" s="47" customFormat="1" ht="24.95" customHeight="1" spans="1:3">
      <c r="A29" s="142" t="s">
        <v>717</v>
      </c>
      <c r="B29" s="145" t="s">
        <v>718</v>
      </c>
      <c r="C29" s="143">
        <v>1</v>
      </c>
    </row>
    <row r="30" s="47" customFormat="1" ht="24.95" customHeight="1" spans="1:3">
      <c r="A30" s="142" t="s">
        <v>404</v>
      </c>
      <c r="B30" s="145" t="s">
        <v>230</v>
      </c>
      <c r="C30" s="143">
        <f>SUM(C31)</f>
        <v>4961</v>
      </c>
    </row>
    <row r="31" s="47" customFormat="1" ht="24.95" customHeight="1" spans="1:3">
      <c r="A31" s="142" t="s">
        <v>405</v>
      </c>
      <c r="B31" s="145" t="s">
        <v>406</v>
      </c>
      <c r="C31" s="143">
        <f>SUM(C32)</f>
        <v>4961</v>
      </c>
    </row>
    <row r="32" s="47" customFormat="1" ht="24.95" customHeight="1" spans="1:3">
      <c r="A32" s="142" t="s">
        <v>407</v>
      </c>
      <c r="B32" s="145" t="s">
        <v>408</v>
      </c>
      <c r="C32" s="143">
        <v>4961</v>
      </c>
    </row>
    <row r="33" s="47" customFormat="1" ht="24.95" customHeight="1" spans="1:3">
      <c r="A33" s="140" t="s">
        <v>409</v>
      </c>
      <c r="B33" s="57" t="s">
        <v>107</v>
      </c>
      <c r="C33" s="148">
        <f>SUBTOTAL(9,C34:C35)</f>
        <v>800</v>
      </c>
    </row>
    <row r="34" s="47" customFormat="1" ht="24.95" customHeight="1" spans="1:3">
      <c r="A34" s="142" t="s">
        <v>410</v>
      </c>
      <c r="B34" s="144" t="s">
        <v>411</v>
      </c>
      <c r="C34" s="143">
        <f>SUBTOTAL(9,C35:C35)</f>
        <v>800</v>
      </c>
    </row>
    <row r="35" s="47" customFormat="1" ht="24.95" customHeight="1" spans="1:3">
      <c r="A35" s="142" t="s">
        <v>412</v>
      </c>
      <c r="B35" s="145" t="s">
        <v>413</v>
      </c>
      <c r="C35" s="143">
        <v>800</v>
      </c>
    </row>
    <row r="36" s="47" customFormat="1" ht="24.95" customHeight="1" spans="1:3">
      <c r="A36" s="140" t="s">
        <v>268</v>
      </c>
      <c r="B36" s="57" t="s">
        <v>108</v>
      </c>
      <c r="C36" s="141">
        <f>SUBTOTAL(9,C37:C38)</f>
        <v>1356</v>
      </c>
    </row>
    <row r="37" s="47" customFormat="1" ht="24.95" customHeight="1" spans="1:3">
      <c r="A37" s="142" t="s">
        <v>414</v>
      </c>
      <c r="B37" s="144" t="s">
        <v>415</v>
      </c>
      <c r="C37" s="143">
        <f>SUBTOTAL(9,C38)</f>
        <v>1356</v>
      </c>
    </row>
    <row r="38" s="47" customFormat="1" ht="24.95" customHeight="1" spans="1:3">
      <c r="A38" s="142" t="s">
        <v>416</v>
      </c>
      <c r="B38" s="145" t="s">
        <v>417</v>
      </c>
      <c r="C38" s="143">
        <v>1356</v>
      </c>
    </row>
    <row r="39" s="47" customFormat="1" ht="30" customHeight="1" spans="1:3">
      <c r="A39" s="149" t="s">
        <v>82</v>
      </c>
      <c r="B39" s="150"/>
      <c r="C39" s="141">
        <f>C7+C33+C36+C30+C4+C26</f>
        <v>51328</v>
      </c>
    </row>
    <row r="40" ht="19.5" customHeight="1"/>
    <row r="41" ht="19.5" customHeight="1"/>
    <row r="42" ht="19.5" customHeight="1"/>
    <row r="43" ht="19.5" customHeight="1"/>
    <row r="44" ht="19.5" customHeight="1"/>
    <row r="45" ht="19.5" customHeight="1"/>
    <row r="56" spans="1:3">
      <c r="A56" s="53"/>
      <c r="B56" s="151" t="s">
        <v>418</v>
      </c>
      <c r="C56" s="53"/>
    </row>
    <row r="57" spans="1:3">
      <c r="A57" s="53"/>
      <c r="B57" s="151" t="s">
        <v>418</v>
      </c>
      <c r="C57" s="53"/>
    </row>
    <row r="58" spans="1:3">
      <c r="A58" s="53"/>
      <c r="B58" s="151" t="s">
        <v>418</v>
      </c>
      <c r="C58" s="53"/>
    </row>
    <row r="59" spans="1:3">
      <c r="A59" s="53"/>
      <c r="B59" s="151" t="s">
        <v>418</v>
      </c>
      <c r="C59" s="53"/>
    </row>
    <row r="60" spans="1:3">
      <c r="A60" s="53"/>
      <c r="B60" s="151" t="s">
        <v>418</v>
      </c>
      <c r="C60" s="53"/>
    </row>
    <row r="61" spans="1:3">
      <c r="A61" s="53"/>
      <c r="B61" s="151" t="s">
        <v>418</v>
      </c>
      <c r="C61" s="53"/>
    </row>
  </sheetData>
  <mergeCells count="2">
    <mergeCell ref="A1:C1"/>
    <mergeCell ref="A39:B39"/>
  </mergeCells>
  <printOptions horizontalCentered="1"/>
  <pageMargins left="1.37795275590551" right="0.748031496062992" top="0.984251968503937" bottom="0.984251968503937" header="0.511811023622047" footer="0.511811023622047"/>
  <pageSetup paperSize="9" scale="83"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H26" sqref="H26"/>
    </sheetView>
  </sheetViews>
  <sheetFormatPr defaultColWidth="9" defaultRowHeight="13.5" outlineLevelCol="5"/>
  <cols>
    <col min="1" max="1" width="40" style="117" customWidth="1"/>
    <col min="2" max="2" width="13.875" style="117" customWidth="1"/>
    <col min="3" max="3" width="27.625" style="117" customWidth="1"/>
    <col min="4" max="4" width="13.75" style="117" customWidth="1"/>
    <col min="5" max="5" width="14.875" style="117" customWidth="1"/>
    <col min="6" max="6" width="17.125" style="117" customWidth="1"/>
    <col min="7" max="16384" width="9" style="117"/>
  </cols>
  <sheetData>
    <row r="1" ht="20.25" customHeight="1" spans="1:6">
      <c r="A1" s="118" t="s">
        <v>719</v>
      </c>
      <c r="B1" s="118"/>
      <c r="C1" s="118"/>
      <c r="D1" s="118"/>
      <c r="E1" s="118"/>
      <c r="F1" s="118"/>
    </row>
    <row r="2" spans="1:6">
      <c r="A2" s="119" t="s">
        <v>53</v>
      </c>
      <c r="B2" s="119"/>
      <c r="C2" s="119"/>
      <c r="D2" s="119"/>
      <c r="E2" s="119"/>
      <c r="F2" s="119"/>
    </row>
    <row r="3" ht="23.25" customHeight="1" spans="1:6">
      <c r="A3" s="120" t="s">
        <v>720</v>
      </c>
      <c r="B3" s="121"/>
      <c r="C3" s="122" t="s">
        <v>721</v>
      </c>
      <c r="D3" s="123"/>
      <c r="E3" s="123"/>
      <c r="F3" s="124"/>
    </row>
    <row r="4" ht="23.25" customHeight="1" spans="1:6">
      <c r="A4" s="125" t="s">
        <v>722</v>
      </c>
      <c r="B4" s="125" t="s">
        <v>55</v>
      </c>
      <c r="C4" s="126" t="s">
        <v>722</v>
      </c>
      <c r="D4" s="126" t="s">
        <v>82</v>
      </c>
      <c r="E4" s="123" t="s">
        <v>723</v>
      </c>
      <c r="F4" s="127" t="s">
        <v>724</v>
      </c>
    </row>
    <row r="5" ht="23.25" customHeight="1" spans="1:6">
      <c r="A5" s="128" t="s">
        <v>725</v>
      </c>
      <c r="B5" s="129"/>
      <c r="C5" s="128" t="s">
        <v>726</v>
      </c>
      <c r="D5" s="129">
        <f>E5+F5</f>
        <v>0</v>
      </c>
      <c r="E5" s="130"/>
      <c r="F5" s="128"/>
    </row>
    <row r="6" ht="23.25" customHeight="1" spans="1:6">
      <c r="A6" s="128" t="s">
        <v>727</v>
      </c>
      <c r="B6" s="129"/>
      <c r="C6" s="128" t="s">
        <v>728</v>
      </c>
      <c r="D6" s="129">
        <f t="shared" ref="D6:D19" si="0">E6+F6</f>
        <v>0</v>
      </c>
      <c r="E6" s="130"/>
      <c r="F6" s="128"/>
    </row>
    <row r="7" ht="23.25" customHeight="1" spans="1:6">
      <c r="A7" s="128" t="s">
        <v>729</v>
      </c>
      <c r="B7" s="129">
        <v>2550</v>
      </c>
      <c r="C7" s="128" t="s">
        <v>730</v>
      </c>
      <c r="D7" s="129">
        <f t="shared" si="0"/>
        <v>1</v>
      </c>
      <c r="E7" s="130"/>
      <c r="F7" s="128">
        <v>1</v>
      </c>
    </row>
    <row r="8" ht="23.25" customHeight="1" spans="1:6">
      <c r="A8" s="128" t="s">
        <v>731</v>
      </c>
      <c r="B8" s="129">
        <v>278</v>
      </c>
      <c r="C8" s="128" t="s">
        <v>732</v>
      </c>
      <c r="D8" s="129">
        <f t="shared" si="0"/>
        <v>0</v>
      </c>
      <c r="E8" s="130"/>
      <c r="F8" s="128"/>
    </row>
    <row r="9" ht="23.25" customHeight="1" spans="1:6">
      <c r="A9" s="128" t="s">
        <v>733</v>
      </c>
      <c r="B9" s="129">
        <v>46289</v>
      </c>
      <c r="C9" s="128" t="s">
        <v>734</v>
      </c>
      <c r="D9" s="129">
        <f t="shared" si="0"/>
        <v>44200</v>
      </c>
      <c r="E9" s="128">
        <v>44200</v>
      </c>
      <c r="F9" s="128"/>
    </row>
    <row r="10" ht="23.25" customHeight="1" spans="1:6">
      <c r="A10" s="128" t="s">
        <v>735</v>
      </c>
      <c r="B10" s="129"/>
      <c r="C10" s="128" t="s">
        <v>736</v>
      </c>
      <c r="D10" s="129">
        <f t="shared" si="0"/>
        <v>0</v>
      </c>
      <c r="E10" s="128"/>
      <c r="F10" s="128"/>
    </row>
    <row r="11" ht="23.25" customHeight="1" spans="1:6">
      <c r="A11" s="128" t="s">
        <v>737</v>
      </c>
      <c r="B11" s="129">
        <v>2000</v>
      </c>
      <c r="C11" s="128" t="s">
        <v>738</v>
      </c>
      <c r="D11" s="129">
        <f t="shared" si="0"/>
        <v>0</v>
      </c>
      <c r="E11" s="128"/>
      <c r="F11" s="128"/>
    </row>
    <row r="12" ht="23.25" customHeight="1" spans="1:6">
      <c r="A12" s="128" t="s">
        <v>739</v>
      </c>
      <c r="B12" s="129"/>
      <c r="C12" s="128" t="s">
        <v>740</v>
      </c>
      <c r="D12" s="129">
        <f t="shared" si="0"/>
        <v>0</v>
      </c>
      <c r="E12" s="128"/>
      <c r="F12" s="128"/>
    </row>
    <row r="13" ht="23.25" customHeight="1" spans="1:6">
      <c r="A13" s="128" t="s">
        <v>741</v>
      </c>
      <c r="B13" s="129"/>
      <c r="C13" s="128" t="s">
        <v>742</v>
      </c>
      <c r="D13" s="129">
        <f t="shared" si="0"/>
        <v>0</v>
      </c>
      <c r="E13" s="128"/>
      <c r="F13" s="128"/>
    </row>
    <row r="14" ht="23.25" customHeight="1" spans="1:6">
      <c r="A14" s="128" t="s">
        <v>743</v>
      </c>
      <c r="B14" s="129">
        <v>200</v>
      </c>
      <c r="C14" s="128" t="s">
        <v>744</v>
      </c>
      <c r="D14" s="129">
        <f t="shared" si="0"/>
        <v>10</v>
      </c>
      <c r="E14" s="128"/>
      <c r="F14" s="128">
        <v>10</v>
      </c>
    </row>
    <row r="15" ht="23.25" customHeight="1" spans="1:6">
      <c r="A15" s="128" t="s">
        <v>745</v>
      </c>
      <c r="B15" s="129"/>
      <c r="C15" s="128" t="s">
        <v>746</v>
      </c>
      <c r="D15" s="129">
        <f t="shared" si="0"/>
        <v>0</v>
      </c>
      <c r="E15" s="128"/>
      <c r="F15" s="128"/>
    </row>
    <row r="16" ht="23.25" customHeight="1" spans="1:6">
      <c r="A16" s="128" t="s">
        <v>747</v>
      </c>
      <c r="B16" s="129"/>
      <c r="C16" s="128" t="s">
        <v>748</v>
      </c>
      <c r="D16" s="129">
        <f t="shared" si="0"/>
        <v>800</v>
      </c>
      <c r="E16" s="128">
        <v>800</v>
      </c>
      <c r="F16" s="128"/>
    </row>
    <row r="17" ht="23.25" customHeight="1" spans="1:6">
      <c r="A17" s="128" t="s">
        <v>749</v>
      </c>
      <c r="B17" s="129">
        <v>11</v>
      </c>
      <c r="C17" s="128" t="s">
        <v>750</v>
      </c>
      <c r="D17" s="129">
        <f t="shared" si="0"/>
        <v>1356</v>
      </c>
      <c r="E17" s="128">
        <v>1356</v>
      </c>
      <c r="F17" s="128"/>
    </row>
    <row r="18" ht="23.25" customHeight="1" spans="1:6">
      <c r="A18" s="131"/>
      <c r="B18" s="132"/>
      <c r="C18" s="128" t="s">
        <v>751</v>
      </c>
      <c r="D18" s="129">
        <f t="shared" si="0"/>
        <v>0</v>
      </c>
      <c r="E18" s="128"/>
      <c r="F18" s="128"/>
    </row>
    <row r="19" ht="23.25" customHeight="1" spans="1:6">
      <c r="A19" s="131"/>
      <c r="B19" s="132"/>
      <c r="C19" s="128" t="s">
        <v>752</v>
      </c>
      <c r="D19" s="129">
        <f t="shared" si="0"/>
        <v>4961</v>
      </c>
      <c r="E19" s="128">
        <v>4961</v>
      </c>
      <c r="F19" s="128"/>
    </row>
    <row r="20" ht="23.25" customHeight="1" spans="1:6">
      <c r="A20" s="133" t="s">
        <v>753</v>
      </c>
      <c r="B20" s="133">
        <f t="shared" ref="B20:F20" si="1">SUM(B5:B19)</f>
        <v>51328</v>
      </c>
      <c r="C20" s="133" t="s">
        <v>754</v>
      </c>
      <c r="D20" s="133">
        <f t="shared" si="1"/>
        <v>51328</v>
      </c>
      <c r="E20" s="133">
        <f t="shared" si="1"/>
        <v>51317</v>
      </c>
      <c r="F20" s="133">
        <f t="shared" si="1"/>
        <v>11</v>
      </c>
    </row>
  </sheetData>
  <mergeCells count="4">
    <mergeCell ref="A1:F1"/>
    <mergeCell ref="A2:F2"/>
    <mergeCell ref="A3:B3"/>
    <mergeCell ref="C3:F3"/>
  </mergeCells>
  <pageMargins left="1.37795275590551" right="0.708661417322835" top="0.984251968503937" bottom="0.984251968503937" header="0.31496062992126" footer="0.511811023622047"/>
  <pageSetup paperSize="9" scale="86"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D26" sqref="D26"/>
    </sheetView>
  </sheetViews>
  <sheetFormatPr defaultColWidth="7.875" defaultRowHeight="15.75" outlineLevelCol="5"/>
  <cols>
    <col min="1" max="1" width="46" style="92" customWidth="1"/>
    <col min="2" max="3" width="18.75" style="92" customWidth="1"/>
    <col min="4" max="4" width="8" style="92" customWidth="1"/>
    <col min="5" max="5" width="7.875" style="92" customWidth="1"/>
    <col min="6" max="6" width="8.5" style="92" hidden="1" customWidth="1"/>
    <col min="7" max="7" width="7.875" style="92" hidden="1" customWidth="1"/>
    <col min="8" max="255" width="7.875" style="92"/>
    <col min="256" max="256" width="35.75" style="92" customWidth="1"/>
    <col min="257" max="257" width="7.875" style="92" hidden="1" customWidth="1"/>
    <col min="258" max="259" width="12" style="92" customWidth="1"/>
    <col min="260" max="260" width="8" style="92" customWidth="1"/>
    <col min="261" max="261" width="7.875" style="92" customWidth="1"/>
    <col min="262" max="263" width="7.875" style="92" hidden="1" customWidth="1"/>
    <col min="264" max="511" width="7.875" style="92"/>
    <col min="512" max="512" width="35.75" style="92" customWidth="1"/>
    <col min="513" max="513" width="7.875" style="92" hidden="1" customWidth="1"/>
    <col min="514" max="515" width="12" style="92" customWidth="1"/>
    <col min="516" max="516" width="8" style="92" customWidth="1"/>
    <col min="517" max="517" width="7.875" style="92" customWidth="1"/>
    <col min="518" max="519" width="7.875" style="92" hidden="1" customWidth="1"/>
    <col min="520" max="767" width="7.875" style="92"/>
    <col min="768" max="768" width="35.75" style="92" customWidth="1"/>
    <col min="769" max="769" width="7.875" style="92" hidden="1" customWidth="1"/>
    <col min="770" max="771" width="12" style="92" customWidth="1"/>
    <col min="772" max="772" width="8" style="92" customWidth="1"/>
    <col min="773" max="773" width="7.875" style="92" customWidth="1"/>
    <col min="774" max="775" width="7.875" style="92" hidden="1" customWidth="1"/>
    <col min="776" max="1023" width="7.875" style="92"/>
    <col min="1024" max="1024" width="35.75" style="92" customWidth="1"/>
    <col min="1025" max="1025" width="7.875" style="92" hidden="1" customWidth="1"/>
    <col min="1026" max="1027" width="12" style="92" customWidth="1"/>
    <col min="1028" max="1028" width="8" style="92" customWidth="1"/>
    <col min="1029" max="1029" width="7.875" style="92" customWidth="1"/>
    <col min="1030" max="1031" width="7.875" style="92" hidden="1" customWidth="1"/>
    <col min="1032" max="1279" width="7.875" style="92"/>
    <col min="1280" max="1280" width="35.75" style="92" customWidth="1"/>
    <col min="1281" max="1281" width="7.875" style="92" hidden="1" customWidth="1"/>
    <col min="1282" max="1283" width="12" style="92" customWidth="1"/>
    <col min="1284" max="1284" width="8" style="92" customWidth="1"/>
    <col min="1285" max="1285" width="7.875" style="92" customWidth="1"/>
    <col min="1286" max="1287" width="7.875" style="92" hidden="1" customWidth="1"/>
    <col min="1288" max="1535" width="7.875" style="92"/>
    <col min="1536" max="1536" width="35.75" style="92" customWidth="1"/>
    <col min="1537" max="1537" width="7.875" style="92" hidden="1" customWidth="1"/>
    <col min="1538" max="1539" width="12" style="92" customWidth="1"/>
    <col min="1540" max="1540" width="8" style="92" customWidth="1"/>
    <col min="1541" max="1541" width="7.875" style="92" customWidth="1"/>
    <col min="1542" max="1543" width="7.875" style="92" hidden="1" customWidth="1"/>
    <col min="1544" max="1791" width="7.875" style="92"/>
    <col min="1792" max="1792" width="35.75" style="92" customWidth="1"/>
    <col min="1793" max="1793" width="7.875" style="92" hidden="1" customWidth="1"/>
    <col min="1794" max="1795" width="12" style="92" customWidth="1"/>
    <col min="1796" max="1796" width="8" style="92" customWidth="1"/>
    <col min="1797" max="1797" width="7.875" style="92" customWidth="1"/>
    <col min="1798" max="1799" width="7.875" style="92" hidden="1" customWidth="1"/>
    <col min="1800" max="2047" width="7.875" style="92"/>
    <col min="2048" max="2048" width="35.75" style="92" customWidth="1"/>
    <col min="2049" max="2049" width="7.875" style="92" hidden="1" customWidth="1"/>
    <col min="2050" max="2051" width="12" style="92" customWidth="1"/>
    <col min="2052" max="2052" width="8" style="92" customWidth="1"/>
    <col min="2053" max="2053" width="7.875" style="92" customWidth="1"/>
    <col min="2054" max="2055" width="7.875" style="92" hidden="1" customWidth="1"/>
    <col min="2056" max="2303" width="7.875" style="92"/>
    <col min="2304" max="2304" width="35.75" style="92" customWidth="1"/>
    <col min="2305" max="2305" width="7.875" style="92" hidden="1" customWidth="1"/>
    <col min="2306" max="2307" width="12" style="92" customWidth="1"/>
    <col min="2308" max="2308" width="8" style="92" customWidth="1"/>
    <col min="2309" max="2309" width="7.875" style="92" customWidth="1"/>
    <col min="2310" max="2311" width="7.875" style="92" hidden="1" customWidth="1"/>
    <col min="2312" max="2559" width="7.875" style="92"/>
    <col min="2560" max="2560" width="35.75" style="92" customWidth="1"/>
    <col min="2561" max="2561" width="7.875" style="92" hidden="1" customWidth="1"/>
    <col min="2562" max="2563" width="12" style="92" customWidth="1"/>
    <col min="2564" max="2564" width="8" style="92" customWidth="1"/>
    <col min="2565" max="2565" width="7.875" style="92" customWidth="1"/>
    <col min="2566" max="2567" width="7.875" style="92" hidden="1" customWidth="1"/>
    <col min="2568" max="2815" width="7.875" style="92"/>
    <col min="2816" max="2816" width="35.75" style="92" customWidth="1"/>
    <col min="2817" max="2817" width="7.875" style="92" hidden="1" customWidth="1"/>
    <col min="2818" max="2819" width="12" style="92" customWidth="1"/>
    <col min="2820" max="2820" width="8" style="92" customWidth="1"/>
    <col min="2821" max="2821" width="7.875" style="92" customWidth="1"/>
    <col min="2822" max="2823" width="7.875" style="92" hidden="1" customWidth="1"/>
    <col min="2824" max="3071" width="7.875" style="92"/>
    <col min="3072" max="3072" width="35.75" style="92" customWidth="1"/>
    <col min="3073" max="3073" width="7.875" style="92" hidden="1" customWidth="1"/>
    <col min="3074" max="3075" width="12" style="92" customWidth="1"/>
    <col min="3076" max="3076" width="8" style="92" customWidth="1"/>
    <col min="3077" max="3077" width="7.875" style="92" customWidth="1"/>
    <col min="3078" max="3079" width="7.875" style="92" hidden="1" customWidth="1"/>
    <col min="3080" max="3327" width="7.875" style="92"/>
    <col min="3328" max="3328" width="35.75" style="92" customWidth="1"/>
    <col min="3329" max="3329" width="7.875" style="92" hidden="1" customWidth="1"/>
    <col min="3330" max="3331" width="12" style="92" customWidth="1"/>
    <col min="3332" max="3332" width="8" style="92" customWidth="1"/>
    <col min="3333" max="3333" width="7.875" style="92" customWidth="1"/>
    <col min="3334" max="3335" width="7.875" style="92" hidden="1" customWidth="1"/>
    <col min="3336" max="3583" width="7.875" style="92"/>
    <col min="3584" max="3584" width="35.75" style="92" customWidth="1"/>
    <col min="3585" max="3585" width="7.875" style="92" hidden="1" customWidth="1"/>
    <col min="3586" max="3587" width="12" style="92" customWidth="1"/>
    <col min="3588" max="3588" width="8" style="92" customWidth="1"/>
    <col min="3589" max="3589" width="7.875" style="92" customWidth="1"/>
    <col min="3590" max="3591" width="7.875" style="92" hidden="1" customWidth="1"/>
    <col min="3592" max="3839" width="7.875" style="92"/>
    <col min="3840" max="3840" width="35.75" style="92" customWidth="1"/>
    <col min="3841" max="3841" width="7.875" style="92" hidden="1" customWidth="1"/>
    <col min="3842" max="3843" width="12" style="92" customWidth="1"/>
    <col min="3844" max="3844" width="8" style="92" customWidth="1"/>
    <col min="3845" max="3845" width="7.875" style="92" customWidth="1"/>
    <col min="3846" max="3847" width="7.875" style="92" hidden="1" customWidth="1"/>
    <col min="3848" max="4095" width="7.875" style="92"/>
    <col min="4096" max="4096" width="35.75" style="92" customWidth="1"/>
    <col min="4097" max="4097" width="7.875" style="92" hidden="1" customWidth="1"/>
    <col min="4098" max="4099" width="12" style="92" customWidth="1"/>
    <col min="4100" max="4100" width="8" style="92" customWidth="1"/>
    <col min="4101" max="4101" width="7.875" style="92" customWidth="1"/>
    <col min="4102" max="4103" width="7.875" style="92" hidden="1" customWidth="1"/>
    <col min="4104" max="4351" width="7.875" style="92"/>
    <col min="4352" max="4352" width="35.75" style="92" customWidth="1"/>
    <col min="4353" max="4353" width="7.875" style="92" hidden="1" customWidth="1"/>
    <col min="4354" max="4355" width="12" style="92" customWidth="1"/>
    <col min="4356" max="4356" width="8" style="92" customWidth="1"/>
    <col min="4357" max="4357" width="7.875" style="92" customWidth="1"/>
    <col min="4358" max="4359" width="7.875" style="92" hidden="1" customWidth="1"/>
    <col min="4360" max="4607" width="7.875" style="92"/>
    <col min="4608" max="4608" width="35.75" style="92" customWidth="1"/>
    <col min="4609" max="4609" width="7.875" style="92" hidden="1" customWidth="1"/>
    <col min="4610" max="4611" width="12" style="92" customWidth="1"/>
    <col min="4612" max="4612" width="8" style="92" customWidth="1"/>
    <col min="4613" max="4613" width="7.875" style="92" customWidth="1"/>
    <col min="4614" max="4615" width="7.875" style="92" hidden="1" customWidth="1"/>
    <col min="4616" max="4863" width="7.875" style="92"/>
    <col min="4864" max="4864" width="35.75" style="92" customWidth="1"/>
    <col min="4865" max="4865" width="7.875" style="92" hidden="1" customWidth="1"/>
    <col min="4866" max="4867" width="12" style="92" customWidth="1"/>
    <col min="4868" max="4868" width="8" style="92" customWidth="1"/>
    <col min="4869" max="4869" width="7.875" style="92" customWidth="1"/>
    <col min="4870" max="4871" width="7.875" style="92" hidden="1" customWidth="1"/>
    <col min="4872" max="5119" width="7.875" style="92"/>
    <col min="5120" max="5120" width="35.75" style="92" customWidth="1"/>
    <col min="5121" max="5121" width="7.875" style="92" hidden="1" customWidth="1"/>
    <col min="5122" max="5123" width="12" style="92" customWidth="1"/>
    <col min="5124" max="5124" width="8" style="92" customWidth="1"/>
    <col min="5125" max="5125" width="7.875" style="92" customWidth="1"/>
    <col min="5126" max="5127" width="7.875" style="92" hidden="1" customWidth="1"/>
    <col min="5128" max="5375" width="7.875" style="92"/>
    <col min="5376" max="5376" width="35.75" style="92" customWidth="1"/>
    <col min="5377" max="5377" width="7.875" style="92" hidden="1" customWidth="1"/>
    <col min="5378" max="5379" width="12" style="92" customWidth="1"/>
    <col min="5380" max="5380" width="8" style="92" customWidth="1"/>
    <col min="5381" max="5381" width="7.875" style="92" customWidth="1"/>
    <col min="5382" max="5383" width="7.875" style="92" hidden="1" customWidth="1"/>
    <col min="5384" max="5631" width="7.875" style="92"/>
    <col min="5632" max="5632" width="35.75" style="92" customWidth="1"/>
    <col min="5633" max="5633" width="7.875" style="92" hidden="1" customWidth="1"/>
    <col min="5634" max="5635" width="12" style="92" customWidth="1"/>
    <col min="5636" max="5636" width="8" style="92" customWidth="1"/>
    <col min="5637" max="5637" width="7.875" style="92" customWidth="1"/>
    <col min="5638" max="5639" width="7.875" style="92" hidden="1" customWidth="1"/>
    <col min="5640" max="5887" width="7.875" style="92"/>
    <col min="5888" max="5888" width="35.75" style="92" customWidth="1"/>
    <col min="5889" max="5889" width="7.875" style="92" hidden="1" customWidth="1"/>
    <col min="5890" max="5891" width="12" style="92" customWidth="1"/>
    <col min="5892" max="5892" width="8" style="92" customWidth="1"/>
    <col min="5893" max="5893" width="7.875" style="92" customWidth="1"/>
    <col min="5894" max="5895" width="7.875" style="92" hidden="1" customWidth="1"/>
    <col min="5896" max="6143" width="7.875" style="92"/>
    <col min="6144" max="6144" width="35.75" style="92" customWidth="1"/>
    <col min="6145" max="6145" width="7.875" style="92" hidden="1" customWidth="1"/>
    <col min="6146" max="6147" width="12" style="92" customWidth="1"/>
    <col min="6148" max="6148" width="8" style="92" customWidth="1"/>
    <col min="6149" max="6149" width="7.875" style="92" customWidth="1"/>
    <col min="6150" max="6151" width="7.875" style="92" hidden="1" customWidth="1"/>
    <col min="6152" max="6399" width="7.875" style="92"/>
    <col min="6400" max="6400" width="35.75" style="92" customWidth="1"/>
    <col min="6401" max="6401" width="7.875" style="92" hidden="1" customWidth="1"/>
    <col min="6402" max="6403" width="12" style="92" customWidth="1"/>
    <col min="6404" max="6404" width="8" style="92" customWidth="1"/>
    <col min="6405" max="6405" width="7.875" style="92" customWidth="1"/>
    <col min="6406" max="6407" width="7.875" style="92" hidden="1" customWidth="1"/>
    <col min="6408" max="6655" width="7.875" style="92"/>
    <col min="6656" max="6656" width="35.75" style="92" customWidth="1"/>
    <col min="6657" max="6657" width="7.875" style="92" hidden="1" customWidth="1"/>
    <col min="6658" max="6659" width="12" style="92" customWidth="1"/>
    <col min="6660" max="6660" width="8" style="92" customWidth="1"/>
    <col min="6661" max="6661" width="7.875" style="92" customWidth="1"/>
    <col min="6662" max="6663" width="7.875" style="92" hidden="1" customWidth="1"/>
    <col min="6664" max="6911" width="7.875" style="92"/>
    <col min="6912" max="6912" width="35.75" style="92" customWidth="1"/>
    <col min="6913" max="6913" width="7.875" style="92" hidden="1" customWidth="1"/>
    <col min="6914" max="6915" width="12" style="92" customWidth="1"/>
    <col min="6916" max="6916" width="8" style="92" customWidth="1"/>
    <col min="6917" max="6917" width="7.875" style="92" customWidth="1"/>
    <col min="6918" max="6919" width="7.875" style="92" hidden="1" customWidth="1"/>
    <col min="6920" max="7167" width="7.875" style="92"/>
    <col min="7168" max="7168" width="35.75" style="92" customWidth="1"/>
    <col min="7169" max="7169" width="7.875" style="92" hidden="1" customWidth="1"/>
    <col min="7170" max="7171" width="12" style="92" customWidth="1"/>
    <col min="7172" max="7172" width="8" style="92" customWidth="1"/>
    <col min="7173" max="7173" width="7.875" style="92" customWidth="1"/>
    <col min="7174" max="7175" width="7.875" style="92" hidden="1" customWidth="1"/>
    <col min="7176" max="7423" width="7.875" style="92"/>
    <col min="7424" max="7424" width="35.75" style="92" customWidth="1"/>
    <col min="7425" max="7425" width="7.875" style="92" hidden="1" customWidth="1"/>
    <col min="7426" max="7427" width="12" style="92" customWidth="1"/>
    <col min="7428" max="7428" width="8" style="92" customWidth="1"/>
    <col min="7429" max="7429" width="7.875" style="92" customWidth="1"/>
    <col min="7430" max="7431" width="7.875" style="92" hidden="1" customWidth="1"/>
    <col min="7432" max="7679" width="7.875" style="92"/>
    <col min="7680" max="7680" width="35.75" style="92" customWidth="1"/>
    <col min="7681" max="7681" width="7.875" style="92" hidden="1" customWidth="1"/>
    <col min="7682" max="7683" width="12" style="92" customWidth="1"/>
    <col min="7684" max="7684" width="8" style="92" customWidth="1"/>
    <col min="7685" max="7685" width="7.875" style="92" customWidth="1"/>
    <col min="7686" max="7687" width="7.875" style="92" hidden="1" customWidth="1"/>
    <col min="7688" max="7935" width="7.875" style="92"/>
    <col min="7936" max="7936" width="35.75" style="92" customWidth="1"/>
    <col min="7937" max="7937" width="7.875" style="92" hidden="1" customWidth="1"/>
    <col min="7938" max="7939" width="12" style="92" customWidth="1"/>
    <col min="7940" max="7940" width="8" style="92" customWidth="1"/>
    <col min="7941" max="7941" width="7.875" style="92" customWidth="1"/>
    <col min="7942" max="7943" width="7.875" style="92" hidden="1" customWidth="1"/>
    <col min="7944" max="8191" width="7.875" style="92"/>
    <col min="8192" max="8192" width="35.75" style="92" customWidth="1"/>
    <col min="8193" max="8193" width="7.875" style="92" hidden="1" customWidth="1"/>
    <col min="8194" max="8195" width="12" style="92" customWidth="1"/>
    <col min="8196" max="8196" width="8" style="92" customWidth="1"/>
    <col min="8197" max="8197" width="7.875" style="92" customWidth="1"/>
    <col min="8198" max="8199" width="7.875" style="92" hidden="1" customWidth="1"/>
    <col min="8200" max="8447" width="7.875" style="92"/>
    <col min="8448" max="8448" width="35.75" style="92" customWidth="1"/>
    <col min="8449" max="8449" width="7.875" style="92" hidden="1" customWidth="1"/>
    <col min="8450" max="8451" width="12" style="92" customWidth="1"/>
    <col min="8452" max="8452" width="8" style="92" customWidth="1"/>
    <col min="8453" max="8453" width="7.875" style="92" customWidth="1"/>
    <col min="8454" max="8455" width="7.875" style="92" hidden="1" customWidth="1"/>
    <col min="8456" max="8703" width="7.875" style="92"/>
    <col min="8704" max="8704" width="35.75" style="92" customWidth="1"/>
    <col min="8705" max="8705" width="7.875" style="92" hidden="1" customWidth="1"/>
    <col min="8706" max="8707" width="12" style="92" customWidth="1"/>
    <col min="8708" max="8708" width="8" style="92" customWidth="1"/>
    <col min="8709" max="8709" width="7.875" style="92" customWidth="1"/>
    <col min="8710" max="8711" width="7.875" style="92" hidden="1" customWidth="1"/>
    <col min="8712" max="8959" width="7.875" style="92"/>
    <col min="8960" max="8960" width="35.75" style="92" customWidth="1"/>
    <col min="8961" max="8961" width="7.875" style="92" hidden="1" customWidth="1"/>
    <col min="8962" max="8963" width="12" style="92" customWidth="1"/>
    <col min="8964" max="8964" width="8" style="92" customWidth="1"/>
    <col min="8965" max="8965" width="7.875" style="92" customWidth="1"/>
    <col min="8966" max="8967" width="7.875" style="92" hidden="1" customWidth="1"/>
    <col min="8968" max="9215" width="7.875" style="92"/>
    <col min="9216" max="9216" width="35.75" style="92" customWidth="1"/>
    <col min="9217" max="9217" width="7.875" style="92" hidden="1" customWidth="1"/>
    <col min="9218" max="9219" width="12" style="92" customWidth="1"/>
    <col min="9220" max="9220" width="8" style="92" customWidth="1"/>
    <col min="9221" max="9221" width="7.875" style="92" customWidth="1"/>
    <col min="9222" max="9223" width="7.875" style="92" hidden="1" customWidth="1"/>
    <col min="9224" max="9471" width="7.875" style="92"/>
    <col min="9472" max="9472" width="35.75" style="92" customWidth="1"/>
    <col min="9473" max="9473" width="7.875" style="92" hidden="1" customWidth="1"/>
    <col min="9474" max="9475" width="12" style="92" customWidth="1"/>
    <col min="9476" max="9476" width="8" style="92" customWidth="1"/>
    <col min="9477" max="9477" width="7.875" style="92" customWidth="1"/>
    <col min="9478" max="9479" width="7.875" style="92" hidden="1" customWidth="1"/>
    <col min="9480" max="9727" width="7.875" style="92"/>
    <col min="9728" max="9728" width="35.75" style="92" customWidth="1"/>
    <col min="9729" max="9729" width="7.875" style="92" hidden="1" customWidth="1"/>
    <col min="9730" max="9731" width="12" style="92" customWidth="1"/>
    <col min="9732" max="9732" width="8" style="92" customWidth="1"/>
    <col min="9733" max="9733" width="7.875" style="92" customWidth="1"/>
    <col min="9734" max="9735" width="7.875" style="92" hidden="1" customWidth="1"/>
    <col min="9736" max="9983" width="7.875" style="92"/>
    <col min="9984" max="9984" width="35.75" style="92" customWidth="1"/>
    <col min="9985" max="9985" width="7.875" style="92" hidden="1" customWidth="1"/>
    <col min="9986" max="9987" width="12" style="92" customWidth="1"/>
    <col min="9988" max="9988" width="8" style="92" customWidth="1"/>
    <col min="9989" max="9989" width="7.875" style="92" customWidth="1"/>
    <col min="9990" max="9991" width="7.875" style="92" hidden="1" customWidth="1"/>
    <col min="9992" max="10239" width="7.875" style="92"/>
    <col min="10240" max="10240" width="35.75" style="92" customWidth="1"/>
    <col min="10241" max="10241" width="7.875" style="92" hidden="1" customWidth="1"/>
    <col min="10242" max="10243" width="12" style="92" customWidth="1"/>
    <col min="10244" max="10244" width="8" style="92" customWidth="1"/>
    <col min="10245" max="10245" width="7.875" style="92" customWidth="1"/>
    <col min="10246" max="10247" width="7.875" style="92" hidden="1" customWidth="1"/>
    <col min="10248" max="10495" width="7.875" style="92"/>
    <col min="10496" max="10496" width="35.75" style="92" customWidth="1"/>
    <col min="10497" max="10497" width="7.875" style="92" hidden="1" customWidth="1"/>
    <col min="10498" max="10499" width="12" style="92" customWidth="1"/>
    <col min="10500" max="10500" width="8" style="92" customWidth="1"/>
    <col min="10501" max="10501" width="7.875" style="92" customWidth="1"/>
    <col min="10502" max="10503" width="7.875" style="92" hidden="1" customWidth="1"/>
    <col min="10504" max="10751" width="7.875" style="92"/>
    <col min="10752" max="10752" width="35.75" style="92" customWidth="1"/>
    <col min="10753" max="10753" width="7.875" style="92" hidden="1" customWidth="1"/>
    <col min="10754" max="10755" width="12" style="92" customWidth="1"/>
    <col min="10756" max="10756" width="8" style="92" customWidth="1"/>
    <col min="10757" max="10757" width="7.875" style="92" customWidth="1"/>
    <col min="10758" max="10759" width="7.875" style="92" hidden="1" customWidth="1"/>
    <col min="10760" max="11007" width="7.875" style="92"/>
    <col min="11008" max="11008" width="35.75" style="92" customWidth="1"/>
    <col min="11009" max="11009" width="7.875" style="92" hidden="1" customWidth="1"/>
    <col min="11010" max="11011" width="12" style="92" customWidth="1"/>
    <col min="11012" max="11012" width="8" style="92" customWidth="1"/>
    <col min="11013" max="11013" width="7.875" style="92" customWidth="1"/>
    <col min="11014" max="11015" width="7.875" style="92" hidden="1" customWidth="1"/>
    <col min="11016" max="11263" width="7.875" style="92"/>
    <col min="11264" max="11264" width="35.75" style="92" customWidth="1"/>
    <col min="11265" max="11265" width="7.875" style="92" hidden="1" customWidth="1"/>
    <col min="11266" max="11267" width="12" style="92" customWidth="1"/>
    <col min="11268" max="11268" width="8" style="92" customWidth="1"/>
    <col min="11269" max="11269" width="7.875" style="92" customWidth="1"/>
    <col min="11270" max="11271" width="7.875" style="92" hidden="1" customWidth="1"/>
    <col min="11272" max="11519" width="7.875" style="92"/>
    <col min="11520" max="11520" width="35.75" style="92" customWidth="1"/>
    <col min="11521" max="11521" width="7.875" style="92" hidden="1" customWidth="1"/>
    <col min="11522" max="11523" width="12" style="92" customWidth="1"/>
    <col min="11524" max="11524" width="8" style="92" customWidth="1"/>
    <col min="11525" max="11525" width="7.875" style="92" customWidth="1"/>
    <col min="11526" max="11527" width="7.875" style="92" hidden="1" customWidth="1"/>
    <col min="11528" max="11775" width="7.875" style="92"/>
    <col min="11776" max="11776" width="35.75" style="92" customWidth="1"/>
    <col min="11777" max="11777" width="7.875" style="92" hidden="1" customWidth="1"/>
    <col min="11778" max="11779" width="12" style="92" customWidth="1"/>
    <col min="11780" max="11780" width="8" style="92" customWidth="1"/>
    <col min="11781" max="11781" width="7.875" style="92" customWidth="1"/>
    <col min="11782" max="11783" width="7.875" style="92" hidden="1" customWidth="1"/>
    <col min="11784" max="12031" width="7.875" style="92"/>
    <col min="12032" max="12032" width="35.75" style="92" customWidth="1"/>
    <col min="12033" max="12033" width="7.875" style="92" hidden="1" customWidth="1"/>
    <col min="12034" max="12035" width="12" style="92" customWidth="1"/>
    <col min="12036" max="12036" width="8" style="92" customWidth="1"/>
    <col min="12037" max="12037" width="7.875" style="92" customWidth="1"/>
    <col min="12038" max="12039" width="7.875" style="92" hidden="1" customWidth="1"/>
    <col min="12040" max="12287" width="7.875" style="92"/>
    <col min="12288" max="12288" width="35.75" style="92" customWidth="1"/>
    <col min="12289" max="12289" width="7.875" style="92" hidden="1" customWidth="1"/>
    <col min="12290" max="12291" width="12" style="92" customWidth="1"/>
    <col min="12292" max="12292" width="8" style="92" customWidth="1"/>
    <col min="12293" max="12293" width="7.875" style="92" customWidth="1"/>
    <col min="12294" max="12295" width="7.875" style="92" hidden="1" customWidth="1"/>
    <col min="12296" max="12543" width="7.875" style="92"/>
    <col min="12544" max="12544" width="35.75" style="92" customWidth="1"/>
    <col min="12545" max="12545" width="7.875" style="92" hidden="1" customWidth="1"/>
    <col min="12546" max="12547" width="12" style="92" customWidth="1"/>
    <col min="12548" max="12548" width="8" style="92" customWidth="1"/>
    <col min="12549" max="12549" width="7.875" style="92" customWidth="1"/>
    <col min="12550" max="12551" width="7.875" style="92" hidden="1" customWidth="1"/>
    <col min="12552" max="12799" width="7.875" style="92"/>
    <col min="12800" max="12800" width="35.75" style="92" customWidth="1"/>
    <col min="12801" max="12801" width="7.875" style="92" hidden="1" customWidth="1"/>
    <col min="12802" max="12803" width="12" style="92" customWidth="1"/>
    <col min="12804" max="12804" width="8" style="92" customWidth="1"/>
    <col min="12805" max="12805" width="7.875" style="92" customWidth="1"/>
    <col min="12806" max="12807" width="7.875" style="92" hidden="1" customWidth="1"/>
    <col min="12808" max="13055" width="7.875" style="92"/>
    <col min="13056" max="13056" width="35.75" style="92" customWidth="1"/>
    <col min="13057" max="13057" width="7.875" style="92" hidden="1" customWidth="1"/>
    <col min="13058" max="13059" width="12" style="92" customWidth="1"/>
    <col min="13060" max="13060" width="8" style="92" customWidth="1"/>
    <col min="13061" max="13061" width="7.875" style="92" customWidth="1"/>
    <col min="13062" max="13063" width="7.875" style="92" hidden="1" customWidth="1"/>
    <col min="13064" max="13311" width="7.875" style="92"/>
    <col min="13312" max="13312" width="35.75" style="92" customWidth="1"/>
    <col min="13313" max="13313" width="7.875" style="92" hidden="1" customWidth="1"/>
    <col min="13314" max="13315" width="12" style="92" customWidth="1"/>
    <col min="13316" max="13316" width="8" style="92" customWidth="1"/>
    <col min="13317" max="13317" width="7.875" style="92" customWidth="1"/>
    <col min="13318" max="13319" width="7.875" style="92" hidden="1" customWidth="1"/>
    <col min="13320" max="13567" width="7.875" style="92"/>
    <col min="13568" max="13568" width="35.75" style="92" customWidth="1"/>
    <col min="13569" max="13569" width="7.875" style="92" hidden="1" customWidth="1"/>
    <col min="13570" max="13571" width="12" style="92" customWidth="1"/>
    <col min="13572" max="13572" width="8" style="92" customWidth="1"/>
    <col min="13573" max="13573" width="7.875" style="92" customWidth="1"/>
    <col min="13574" max="13575" width="7.875" style="92" hidden="1" customWidth="1"/>
    <col min="13576" max="13823" width="7.875" style="92"/>
    <col min="13824" max="13824" width="35.75" style="92" customWidth="1"/>
    <col min="13825" max="13825" width="7.875" style="92" hidden="1" customWidth="1"/>
    <col min="13826" max="13827" width="12" style="92" customWidth="1"/>
    <col min="13828" max="13828" width="8" style="92" customWidth="1"/>
    <col min="13829" max="13829" width="7.875" style="92" customWidth="1"/>
    <col min="13830" max="13831" width="7.875" style="92" hidden="1" customWidth="1"/>
    <col min="13832" max="14079" width="7.875" style="92"/>
    <col min="14080" max="14080" width="35.75" style="92" customWidth="1"/>
    <col min="14081" max="14081" width="7.875" style="92" hidden="1" customWidth="1"/>
    <col min="14082" max="14083" width="12" style="92" customWidth="1"/>
    <col min="14084" max="14084" width="8" style="92" customWidth="1"/>
    <col min="14085" max="14085" width="7.875" style="92" customWidth="1"/>
    <col min="14086" max="14087" width="7.875" style="92" hidden="1" customWidth="1"/>
    <col min="14088" max="14335" width="7.875" style="92"/>
    <col min="14336" max="14336" width="35.75" style="92" customWidth="1"/>
    <col min="14337" max="14337" width="7.875" style="92" hidden="1" customWidth="1"/>
    <col min="14338" max="14339" width="12" style="92" customWidth="1"/>
    <col min="14340" max="14340" width="8" style="92" customWidth="1"/>
    <col min="14341" max="14341" width="7.875" style="92" customWidth="1"/>
    <col min="14342" max="14343" width="7.875" style="92" hidden="1" customWidth="1"/>
    <col min="14344" max="14591" width="7.875" style="92"/>
    <col min="14592" max="14592" width="35.75" style="92" customWidth="1"/>
    <col min="14593" max="14593" width="7.875" style="92" hidden="1" customWidth="1"/>
    <col min="14594" max="14595" width="12" style="92" customWidth="1"/>
    <col min="14596" max="14596" width="8" style="92" customWidth="1"/>
    <col min="14597" max="14597" width="7.875" style="92" customWidth="1"/>
    <col min="14598" max="14599" width="7.875" style="92" hidden="1" customWidth="1"/>
    <col min="14600" max="14847" width="7.875" style="92"/>
    <col min="14848" max="14848" width="35.75" style="92" customWidth="1"/>
    <col min="14849" max="14849" width="7.875" style="92" hidden="1" customWidth="1"/>
    <col min="14850" max="14851" width="12" style="92" customWidth="1"/>
    <col min="14852" max="14852" width="8" style="92" customWidth="1"/>
    <col min="14853" max="14853" width="7.875" style="92" customWidth="1"/>
    <col min="14854" max="14855" width="7.875" style="92" hidden="1" customWidth="1"/>
    <col min="14856" max="15103" width="7.875" style="92"/>
    <col min="15104" max="15104" width="35.75" style="92" customWidth="1"/>
    <col min="15105" max="15105" width="7.875" style="92" hidden="1" customWidth="1"/>
    <col min="15106" max="15107" width="12" style="92" customWidth="1"/>
    <col min="15108" max="15108" width="8" style="92" customWidth="1"/>
    <col min="15109" max="15109" width="7.875" style="92" customWidth="1"/>
    <col min="15110" max="15111" width="7.875" style="92" hidden="1" customWidth="1"/>
    <col min="15112" max="15359" width="7.875" style="92"/>
    <col min="15360" max="15360" width="35.75" style="92" customWidth="1"/>
    <col min="15361" max="15361" width="7.875" style="92" hidden="1" customWidth="1"/>
    <col min="15362" max="15363" width="12" style="92" customWidth="1"/>
    <col min="15364" max="15364" width="8" style="92" customWidth="1"/>
    <col min="15365" max="15365" width="7.875" style="92" customWidth="1"/>
    <col min="15366" max="15367" width="7.875" style="92" hidden="1" customWidth="1"/>
    <col min="15368" max="15615" width="7.875" style="92"/>
    <col min="15616" max="15616" width="35.75" style="92" customWidth="1"/>
    <col min="15617" max="15617" width="7.875" style="92" hidden="1" customWidth="1"/>
    <col min="15618" max="15619" width="12" style="92" customWidth="1"/>
    <col min="15620" max="15620" width="8" style="92" customWidth="1"/>
    <col min="15621" max="15621" width="7.875" style="92" customWidth="1"/>
    <col min="15622" max="15623" width="7.875" style="92" hidden="1" customWidth="1"/>
    <col min="15624" max="15871" width="7.875" style="92"/>
    <col min="15872" max="15872" width="35.75" style="92" customWidth="1"/>
    <col min="15873" max="15873" width="7.875" style="92" hidden="1" customWidth="1"/>
    <col min="15874" max="15875" width="12" style="92" customWidth="1"/>
    <col min="15876" max="15876" width="8" style="92" customWidth="1"/>
    <col min="15877" max="15877" width="7.875" style="92" customWidth="1"/>
    <col min="15878" max="15879" width="7.875" style="92" hidden="1" customWidth="1"/>
    <col min="15880" max="16127" width="7.875" style="92"/>
    <col min="16128" max="16128" width="35.75" style="92" customWidth="1"/>
    <col min="16129" max="16129" width="7.875" style="92" hidden="1" customWidth="1"/>
    <col min="16130" max="16131" width="12" style="92" customWidth="1"/>
    <col min="16132" max="16132" width="8" style="92" customWidth="1"/>
    <col min="16133" max="16133" width="7.875" style="92" customWidth="1"/>
    <col min="16134" max="16135" width="7.875" style="92" hidden="1" customWidth="1"/>
    <col min="16136" max="16384" width="7.875" style="92"/>
  </cols>
  <sheetData>
    <row r="1" ht="18.75" spans="1:3">
      <c r="A1" s="113" t="s">
        <v>755</v>
      </c>
      <c r="B1" s="94"/>
      <c r="C1" s="94"/>
    </row>
    <row r="2" ht="23.25" spans="1:3">
      <c r="A2" s="95" t="s">
        <v>756</v>
      </c>
      <c r="B2" s="96"/>
      <c r="C2" s="96"/>
    </row>
    <row r="3" spans="1:3">
      <c r="A3" s="97"/>
      <c r="B3" s="97"/>
      <c r="C3" s="98" t="s">
        <v>598</v>
      </c>
    </row>
    <row r="4" s="86" customFormat="1" ht="43.5" customHeight="1" spans="1:4">
      <c r="A4" s="99" t="s">
        <v>54</v>
      </c>
      <c r="B4" s="99" t="s">
        <v>55</v>
      </c>
      <c r="C4" s="99" t="s">
        <v>624</v>
      </c>
      <c r="D4" s="100"/>
    </row>
    <row r="5" s="87" customFormat="1" ht="43.5" customHeight="1" spans="1:4">
      <c r="A5" s="101" t="s">
        <v>757</v>
      </c>
      <c r="B5" s="114" t="s">
        <v>758</v>
      </c>
      <c r="C5" s="114" t="s">
        <v>758</v>
      </c>
      <c r="D5" s="104"/>
    </row>
    <row r="6" s="88" customFormat="1" ht="43.5" customHeight="1" spans="1:6">
      <c r="A6" s="101" t="s">
        <v>759</v>
      </c>
      <c r="B6" s="114" t="s">
        <v>758</v>
      </c>
      <c r="C6" s="114" t="s">
        <v>758</v>
      </c>
      <c r="D6" s="105"/>
      <c r="F6" s="88">
        <v>988753</v>
      </c>
    </row>
    <row r="7" s="88" customFormat="1" ht="43.5" customHeight="1" spans="1:4">
      <c r="A7" s="101" t="s">
        <v>760</v>
      </c>
      <c r="B7" s="114"/>
      <c r="C7" s="114"/>
      <c r="D7" s="105"/>
    </row>
    <row r="8" s="88" customFormat="1" ht="43.5" customHeight="1" spans="1:4">
      <c r="A8" s="101" t="s">
        <v>761</v>
      </c>
      <c r="B8" s="114"/>
      <c r="C8" s="114"/>
      <c r="D8" s="105"/>
    </row>
    <row r="9" s="89" customFormat="1" ht="43.5" customHeight="1" spans="1:6">
      <c r="A9" s="106" t="s">
        <v>762</v>
      </c>
      <c r="B9" s="115">
        <v>1</v>
      </c>
      <c r="C9" s="115">
        <v>1</v>
      </c>
      <c r="D9" s="107"/>
      <c r="F9" s="89">
        <v>822672</v>
      </c>
    </row>
    <row r="10" s="89" customFormat="1" ht="43.5" customHeight="1" spans="1:4">
      <c r="A10" s="108" t="s">
        <v>763</v>
      </c>
      <c r="B10" s="115"/>
      <c r="C10" s="115"/>
      <c r="D10" s="107"/>
    </row>
    <row r="11" s="89" customFormat="1" ht="43.5" customHeight="1" spans="1:4">
      <c r="A11" s="108" t="s">
        <v>764</v>
      </c>
      <c r="B11" s="115">
        <v>1</v>
      </c>
      <c r="C11" s="115">
        <v>1</v>
      </c>
      <c r="D11" s="107"/>
    </row>
    <row r="12" s="90" customFormat="1" ht="43.5" customHeight="1" spans="1:4">
      <c r="A12" s="101" t="s">
        <v>765</v>
      </c>
      <c r="B12" s="116" t="s">
        <v>758</v>
      </c>
      <c r="C12" s="116" t="s">
        <v>758</v>
      </c>
      <c r="D12" s="110"/>
    </row>
    <row r="13" s="89" customFormat="1" ht="43.5" customHeight="1" spans="1:6">
      <c r="A13" s="101" t="s">
        <v>766</v>
      </c>
      <c r="B13" s="116" t="s">
        <v>758</v>
      </c>
      <c r="C13" s="116" t="s">
        <v>758</v>
      </c>
      <c r="D13" s="107"/>
      <c r="F13" s="89">
        <v>988753</v>
      </c>
    </row>
    <row r="14" s="89" customFormat="1" ht="43.5" customHeight="1" spans="1:6">
      <c r="A14" s="106" t="s">
        <v>767</v>
      </c>
      <c r="B14" s="115"/>
      <c r="C14" s="115"/>
      <c r="D14" s="107"/>
      <c r="F14" s="89">
        <v>822672</v>
      </c>
    </row>
    <row r="15" s="91" customFormat="1" ht="43.5" customHeight="1" spans="1:4">
      <c r="A15" s="111" t="s">
        <v>768</v>
      </c>
      <c r="B15" s="115">
        <v>1</v>
      </c>
      <c r="C15" s="115">
        <v>1</v>
      </c>
      <c r="D15" s="11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H26" sqref="H26"/>
    </sheetView>
  </sheetViews>
  <sheetFormatPr defaultColWidth="9" defaultRowHeight="13.5" outlineLevelCol="3"/>
  <cols>
    <col min="1" max="1" width="46.625" style="202" customWidth="1"/>
    <col min="2" max="2" width="36.625" style="202" customWidth="1"/>
    <col min="3" max="16384" width="9" style="202"/>
  </cols>
  <sheetData>
    <row r="1" ht="27.75" customHeight="1" spans="1:2">
      <c r="A1" s="438" t="s">
        <v>52</v>
      </c>
      <c r="B1" s="438"/>
    </row>
    <row r="2" ht="18.75" customHeight="1" spans="1:2">
      <c r="A2" s="439"/>
      <c r="B2" s="440" t="s">
        <v>53</v>
      </c>
    </row>
    <row r="3" ht="23.25" customHeight="1" spans="1:2">
      <c r="A3" s="441" t="s">
        <v>54</v>
      </c>
      <c r="B3" s="441" t="s">
        <v>55</v>
      </c>
    </row>
    <row r="4" ht="23.25" customHeight="1" spans="1:4">
      <c r="A4" s="35" t="s">
        <v>56</v>
      </c>
      <c r="B4" s="432">
        <f>SUM(B5:B18)</f>
        <v>17687</v>
      </c>
      <c r="D4" s="442"/>
    </row>
    <row r="5" ht="23.25" customHeight="1" spans="1:2">
      <c r="A5" s="35" t="s">
        <v>57</v>
      </c>
      <c r="B5" s="432">
        <v>3776</v>
      </c>
    </row>
    <row r="6" ht="23.25" customHeight="1" spans="1:2">
      <c r="A6" s="35" t="s">
        <v>58</v>
      </c>
      <c r="B6" s="432">
        <v>737</v>
      </c>
    </row>
    <row r="7" ht="23.25" customHeight="1" spans="1:2">
      <c r="A7" s="35" t="s">
        <v>59</v>
      </c>
      <c r="B7" s="432">
        <v>327</v>
      </c>
    </row>
    <row r="8" ht="23.25" customHeight="1" spans="1:2">
      <c r="A8" s="35" t="s">
        <v>60</v>
      </c>
      <c r="B8" s="432">
        <v>52</v>
      </c>
    </row>
    <row r="9" ht="23.25" customHeight="1" spans="1:2">
      <c r="A9" s="35" t="s">
        <v>61</v>
      </c>
      <c r="B9" s="432">
        <v>1044</v>
      </c>
    </row>
    <row r="10" ht="23.25" customHeight="1" spans="1:2">
      <c r="A10" s="35" t="s">
        <v>62</v>
      </c>
      <c r="B10" s="432">
        <v>953</v>
      </c>
    </row>
    <row r="11" ht="23.25" customHeight="1" spans="1:2">
      <c r="A11" s="35" t="s">
        <v>63</v>
      </c>
      <c r="B11" s="432">
        <v>506</v>
      </c>
    </row>
    <row r="12" ht="23.25" customHeight="1" spans="1:2">
      <c r="A12" s="35" t="s">
        <v>64</v>
      </c>
      <c r="B12" s="432">
        <v>1796</v>
      </c>
    </row>
    <row r="13" ht="23.25" customHeight="1" spans="1:2">
      <c r="A13" s="35" t="s">
        <v>65</v>
      </c>
      <c r="B13" s="432">
        <v>1156</v>
      </c>
    </row>
    <row r="14" ht="23.25" customHeight="1" spans="1:2">
      <c r="A14" s="35" t="s">
        <v>66</v>
      </c>
      <c r="B14" s="432">
        <v>785</v>
      </c>
    </row>
    <row r="15" ht="23.25" customHeight="1" spans="1:2">
      <c r="A15" s="35" t="s">
        <v>67</v>
      </c>
      <c r="B15" s="432">
        <v>3156</v>
      </c>
    </row>
    <row r="16" ht="23.25" customHeight="1" spans="1:2">
      <c r="A16" s="35" t="s">
        <v>68</v>
      </c>
      <c r="B16" s="432">
        <v>3389</v>
      </c>
    </row>
    <row r="17" ht="23.25" customHeight="1" spans="1:2">
      <c r="A17" s="35" t="s">
        <v>69</v>
      </c>
      <c r="B17" s="432">
        <v>10</v>
      </c>
    </row>
    <row r="18" ht="23.25" customHeight="1" spans="1:2">
      <c r="A18" s="35" t="s">
        <v>70</v>
      </c>
      <c r="B18" s="432"/>
    </row>
    <row r="19" ht="23.25" customHeight="1" spans="1:2">
      <c r="A19" s="35" t="s">
        <v>71</v>
      </c>
      <c r="B19" s="432">
        <f>SUM(B20:B29)-B21-B22</f>
        <v>3003</v>
      </c>
    </row>
    <row r="20" ht="23.25" customHeight="1" spans="1:4">
      <c r="A20" s="35" t="s">
        <v>72</v>
      </c>
      <c r="B20" s="432">
        <v>700</v>
      </c>
      <c r="D20" s="442"/>
    </row>
    <row r="21" ht="23.25" customHeight="1" spans="1:4">
      <c r="A21" s="35" t="s">
        <v>73</v>
      </c>
      <c r="B21" s="432">
        <v>525</v>
      </c>
      <c r="D21" s="442"/>
    </row>
    <row r="22" ht="23.25" customHeight="1" spans="1:4">
      <c r="A22" s="35" t="s">
        <v>74</v>
      </c>
      <c r="B22" s="432"/>
      <c r="D22" s="442"/>
    </row>
    <row r="23" ht="23.25" customHeight="1" spans="1:2">
      <c r="A23" s="35" t="s">
        <v>75</v>
      </c>
      <c r="B23" s="432">
        <v>243</v>
      </c>
    </row>
    <row r="24" ht="23.25" customHeight="1" spans="1:2">
      <c r="A24" s="35" t="s">
        <v>76</v>
      </c>
      <c r="B24" s="432">
        <v>22</v>
      </c>
    </row>
    <row r="25" ht="23.25" customHeight="1" spans="1:2">
      <c r="A25" s="35" t="s">
        <v>77</v>
      </c>
      <c r="B25" s="432"/>
    </row>
    <row r="26" ht="23.25" customHeight="1" spans="1:2">
      <c r="A26" s="35" t="s">
        <v>78</v>
      </c>
      <c r="B26" s="432">
        <v>2038</v>
      </c>
    </row>
    <row r="27" ht="23.25" customHeight="1" spans="1:2">
      <c r="A27" s="35" t="s">
        <v>79</v>
      </c>
      <c r="B27" s="432"/>
    </row>
    <row r="28" ht="23.25" customHeight="1" spans="1:2">
      <c r="A28" s="35" t="s">
        <v>80</v>
      </c>
      <c r="B28" s="432"/>
    </row>
    <row r="29" ht="23.25" customHeight="1" spans="1:2">
      <c r="A29" s="35" t="s">
        <v>81</v>
      </c>
      <c r="B29" s="432"/>
    </row>
    <row r="30" ht="23.25" customHeight="1" spans="1:2">
      <c r="A30" s="443" t="s">
        <v>82</v>
      </c>
      <c r="B30" s="444">
        <f>B4+B19</f>
        <v>20690</v>
      </c>
    </row>
  </sheetData>
  <mergeCells count="1">
    <mergeCell ref="A1:B1"/>
  </mergeCells>
  <printOptions horizontalCentered="1"/>
  <pageMargins left="1.37795275590551" right="0.748031496062992" top="0.984251968503937" bottom="0.984251968503937" header="0.511811023622047" footer="0.511811023622047"/>
  <pageSetup paperSize="9" firstPageNumber="4294963191" orientation="portrait" useFirstPageNumber="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H26" sqref="H26"/>
    </sheetView>
  </sheetViews>
  <sheetFormatPr defaultColWidth="7.875" defaultRowHeight="15.75" outlineLevelCol="5"/>
  <cols>
    <col min="1" max="1" width="46" style="92" customWidth="1"/>
    <col min="2" max="3" width="18.75" style="92" customWidth="1"/>
    <col min="4" max="4" width="8" style="92" customWidth="1"/>
    <col min="5" max="5" width="7.875" style="92" customWidth="1"/>
    <col min="6" max="6" width="8.5" style="92" hidden="1" customWidth="1"/>
    <col min="7" max="7" width="7.875" style="92" hidden="1" customWidth="1"/>
    <col min="8" max="255" width="7.875" style="92"/>
    <col min="256" max="256" width="35.75" style="92" customWidth="1"/>
    <col min="257" max="257" width="7.875" style="92" hidden="1" customWidth="1"/>
    <col min="258" max="259" width="12" style="92" customWidth="1"/>
    <col min="260" max="260" width="8" style="92" customWidth="1"/>
    <col min="261" max="261" width="7.875" style="92" customWidth="1"/>
    <col min="262" max="263" width="7.875" style="92" hidden="1" customWidth="1"/>
    <col min="264" max="511" width="7.875" style="92"/>
    <col min="512" max="512" width="35.75" style="92" customWidth="1"/>
    <col min="513" max="513" width="7.875" style="92" hidden="1" customWidth="1"/>
    <col min="514" max="515" width="12" style="92" customWidth="1"/>
    <col min="516" max="516" width="8" style="92" customWidth="1"/>
    <col min="517" max="517" width="7.875" style="92" customWidth="1"/>
    <col min="518" max="519" width="7.875" style="92" hidden="1" customWidth="1"/>
    <col min="520" max="767" width="7.875" style="92"/>
    <col min="768" max="768" width="35.75" style="92" customWidth="1"/>
    <col min="769" max="769" width="7.875" style="92" hidden="1" customWidth="1"/>
    <col min="770" max="771" width="12" style="92" customWidth="1"/>
    <col min="772" max="772" width="8" style="92" customWidth="1"/>
    <col min="773" max="773" width="7.875" style="92" customWidth="1"/>
    <col min="774" max="775" width="7.875" style="92" hidden="1" customWidth="1"/>
    <col min="776" max="1023" width="7.875" style="92"/>
    <col min="1024" max="1024" width="35.75" style="92" customWidth="1"/>
    <col min="1025" max="1025" width="7.875" style="92" hidden="1" customWidth="1"/>
    <col min="1026" max="1027" width="12" style="92" customWidth="1"/>
    <col min="1028" max="1028" width="8" style="92" customWidth="1"/>
    <col min="1029" max="1029" width="7.875" style="92" customWidth="1"/>
    <col min="1030" max="1031" width="7.875" style="92" hidden="1" customWidth="1"/>
    <col min="1032" max="1279" width="7.875" style="92"/>
    <col min="1280" max="1280" width="35.75" style="92" customWidth="1"/>
    <col min="1281" max="1281" width="7.875" style="92" hidden="1" customWidth="1"/>
    <col min="1282" max="1283" width="12" style="92" customWidth="1"/>
    <col min="1284" max="1284" width="8" style="92" customWidth="1"/>
    <col min="1285" max="1285" width="7.875" style="92" customWidth="1"/>
    <col min="1286" max="1287" width="7.875" style="92" hidden="1" customWidth="1"/>
    <col min="1288" max="1535" width="7.875" style="92"/>
    <col min="1536" max="1536" width="35.75" style="92" customWidth="1"/>
    <col min="1537" max="1537" width="7.875" style="92" hidden="1" customWidth="1"/>
    <col min="1538" max="1539" width="12" style="92" customWidth="1"/>
    <col min="1540" max="1540" width="8" style="92" customWidth="1"/>
    <col min="1541" max="1541" width="7.875" style="92" customWidth="1"/>
    <col min="1542" max="1543" width="7.875" style="92" hidden="1" customWidth="1"/>
    <col min="1544" max="1791" width="7.875" style="92"/>
    <col min="1792" max="1792" width="35.75" style="92" customWidth="1"/>
    <col min="1793" max="1793" width="7.875" style="92" hidden="1" customWidth="1"/>
    <col min="1794" max="1795" width="12" style="92" customWidth="1"/>
    <col min="1796" max="1796" width="8" style="92" customWidth="1"/>
    <col min="1797" max="1797" width="7.875" style="92" customWidth="1"/>
    <col min="1798" max="1799" width="7.875" style="92" hidden="1" customWidth="1"/>
    <col min="1800" max="2047" width="7.875" style="92"/>
    <col min="2048" max="2048" width="35.75" style="92" customWidth="1"/>
    <col min="2049" max="2049" width="7.875" style="92" hidden="1" customWidth="1"/>
    <col min="2050" max="2051" width="12" style="92" customWidth="1"/>
    <col min="2052" max="2052" width="8" style="92" customWidth="1"/>
    <col min="2053" max="2053" width="7.875" style="92" customWidth="1"/>
    <col min="2054" max="2055" width="7.875" style="92" hidden="1" customWidth="1"/>
    <col min="2056" max="2303" width="7.875" style="92"/>
    <col min="2304" max="2304" width="35.75" style="92" customWidth="1"/>
    <col min="2305" max="2305" width="7.875" style="92" hidden="1" customWidth="1"/>
    <col min="2306" max="2307" width="12" style="92" customWidth="1"/>
    <col min="2308" max="2308" width="8" style="92" customWidth="1"/>
    <col min="2309" max="2309" width="7.875" style="92" customWidth="1"/>
    <col min="2310" max="2311" width="7.875" style="92" hidden="1" customWidth="1"/>
    <col min="2312" max="2559" width="7.875" style="92"/>
    <col min="2560" max="2560" width="35.75" style="92" customWidth="1"/>
    <col min="2561" max="2561" width="7.875" style="92" hidden="1" customWidth="1"/>
    <col min="2562" max="2563" width="12" style="92" customWidth="1"/>
    <col min="2564" max="2564" width="8" style="92" customWidth="1"/>
    <col min="2565" max="2565" width="7.875" style="92" customWidth="1"/>
    <col min="2566" max="2567" width="7.875" style="92" hidden="1" customWidth="1"/>
    <col min="2568" max="2815" width="7.875" style="92"/>
    <col min="2816" max="2816" width="35.75" style="92" customWidth="1"/>
    <col min="2817" max="2817" width="7.875" style="92" hidden="1" customWidth="1"/>
    <col min="2818" max="2819" width="12" style="92" customWidth="1"/>
    <col min="2820" max="2820" width="8" style="92" customWidth="1"/>
    <col min="2821" max="2821" width="7.875" style="92" customWidth="1"/>
    <col min="2822" max="2823" width="7.875" style="92" hidden="1" customWidth="1"/>
    <col min="2824" max="3071" width="7.875" style="92"/>
    <col min="3072" max="3072" width="35.75" style="92" customWidth="1"/>
    <col min="3073" max="3073" width="7.875" style="92" hidden="1" customWidth="1"/>
    <col min="3074" max="3075" width="12" style="92" customWidth="1"/>
    <col min="3076" max="3076" width="8" style="92" customWidth="1"/>
    <col min="3077" max="3077" width="7.875" style="92" customWidth="1"/>
    <col min="3078" max="3079" width="7.875" style="92" hidden="1" customWidth="1"/>
    <col min="3080" max="3327" width="7.875" style="92"/>
    <col min="3328" max="3328" width="35.75" style="92" customWidth="1"/>
    <col min="3329" max="3329" width="7.875" style="92" hidden="1" customWidth="1"/>
    <col min="3330" max="3331" width="12" style="92" customWidth="1"/>
    <col min="3332" max="3332" width="8" style="92" customWidth="1"/>
    <col min="3333" max="3333" width="7.875" style="92" customWidth="1"/>
    <col min="3334" max="3335" width="7.875" style="92" hidden="1" customWidth="1"/>
    <col min="3336" max="3583" width="7.875" style="92"/>
    <col min="3584" max="3584" width="35.75" style="92" customWidth="1"/>
    <col min="3585" max="3585" width="7.875" style="92" hidden="1" customWidth="1"/>
    <col min="3586" max="3587" width="12" style="92" customWidth="1"/>
    <col min="3588" max="3588" width="8" style="92" customWidth="1"/>
    <col min="3589" max="3589" width="7.875" style="92" customWidth="1"/>
    <col min="3590" max="3591" width="7.875" style="92" hidden="1" customWidth="1"/>
    <col min="3592" max="3839" width="7.875" style="92"/>
    <col min="3840" max="3840" width="35.75" style="92" customWidth="1"/>
    <col min="3841" max="3841" width="7.875" style="92" hidden="1" customWidth="1"/>
    <col min="3842" max="3843" width="12" style="92" customWidth="1"/>
    <col min="3844" max="3844" width="8" style="92" customWidth="1"/>
    <col min="3845" max="3845" width="7.875" style="92" customWidth="1"/>
    <col min="3846" max="3847" width="7.875" style="92" hidden="1" customWidth="1"/>
    <col min="3848" max="4095" width="7.875" style="92"/>
    <col min="4096" max="4096" width="35.75" style="92" customWidth="1"/>
    <col min="4097" max="4097" width="7.875" style="92" hidden="1" customWidth="1"/>
    <col min="4098" max="4099" width="12" style="92" customWidth="1"/>
    <col min="4100" max="4100" width="8" style="92" customWidth="1"/>
    <col min="4101" max="4101" width="7.875" style="92" customWidth="1"/>
    <col min="4102" max="4103" width="7.875" style="92" hidden="1" customWidth="1"/>
    <col min="4104" max="4351" width="7.875" style="92"/>
    <col min="4352" max="4352" width="35.75" style="92" customWidth="1"/>
    <col min="4353" max="4353" width="7.875" style="92" hidden="1" customWidth="1"/>
    <col min="4354" max="4355" width="12" style="92" customWidth="1"/>
    <col min="4356" max="4356" width="8" style="92" customWidth="1"/>
    <col min="4357" max="4357" width="7.875" style="92" customWidth="1"/>
    <col min="4358" max="4359" width="7.875" style="92" hidden="1" customWidth="1"/>
    <col min="4360" max="4607" width="7.875" style="92"/>
    <col min="4608" max="4608" width="35.75" style="92" customWidth="1"/>
    <col min="4609" max="4609" width="7.875" style="92" hidden="1" customWidth="1"/>
    <col min="4610" max="4611" width="12" style="92" customWidth="1"/>
    <col min="4612" max="4612" width="8" style="92" customWidth="1"/>
    <col min="4613" max="4613" width="7.875" style="92" customWidth="1"/>
    <col min="4614" max="4615" width="7.875" style="92" hidden="1" customWidth="1"/>
    <col min="4616" max="4863" width="7.875" style="92"/>
    <col min="4864" max="4864" width="35.75" style="92" customWidth="1"/>
    <col min="4865" max="4865" width="7.875" style="92" hidden="1" customWidth="1"/>
    <col min="4866" max="4867" width="12" style="92" customWidth="1"/>
    <col min="4868" max="4868" width="8" style="92" customWidth="1"/>
    <col min="4869" max="4869" width="7.875" style="92" customWidth="1"/>
    <col min="4870" max="4871" width="7.875" style="92" hidden="1" customWidth="1"/>
    <col min="4872" max="5119" width="7.875" style="92"/>
    <col min="5120" max="5120" width="35.75" style="92" customWidth="1"/>
    <col min="5121" max="5121" width="7.875" style="92" hidden="1" customWidth="1"/>
    <col min="5122" max="5123" width="12" style="92" customWidth="1"/>
    <col min="5124" max="5124" width="8" style="92" customWidth="1"/>
    <col min="5125" max="5125" width="7.875" style="92" customWidth="1"/>
    <col min="5126" max="5127" width="7.875" style="92" hidden="1" customWidth="1"/>
    <col min="5128" max="5375" width="7.875" style="92"/>
    <col min="5376" max="5376" width="35.75" style="92" customWidth="1"/>
    <col min="5377" max="5377" width="7.875" style="92" hidden="1" customWidth="1"/>
    <col min="5378" max="5379" width="12" style="92" customWidth="1"/>
    <col min="5380" max="5380" width="8" style="92" customWidth="1"/>
    <col min="5381" max="5381" width="7.875" style="92" customWidth="1"/>
    <col min="5382" max="5383" width="7.875" style="92" hidden="1" customWidth="1"/>
    <col min="5384" max="5631" width="7.875" style="92"/>
    <col min="5632" max="5632" width="35.75" style="92" customWidth="1"/>
    <col min="5633" max="5633" width="7.875" style="92" hidden="1" customWidth="1"/>
    <col min="5634" max="5635" width="12" style="92" customWidth="1"/>
    <col min="5636" max="5636" width="8" style="92" customWidth="1"/>
    <col min="5637" max="5637" width="7.875" style="92" customWidth="1"/>
    <col min="5638" max="5639" width="7.875" style="92" hidden="1" customWidth="1"/>
    <col min="5640" max="5887" width="7.875" style="92"/>
    <col min="5888" max="5888" width="35.75" style="92" customWidth="1"/>
    <col min="5889" max="5889" width="7.875" style="92" hidden="1" customWidth="1"/>
    <col min="5890" max="5891" width="12" style="92" customWidth="1"/>
    <col min="5892" max="5892" width="8" style="92" customWidth="1"/>
    <col min="5893" max="5893" width="7.875" style="92" customWidth="1"/>
    <col min="5894" max="5895" width="7.875" style="92" hidden="1" customWidth="1"/>
    <col min="5896" max="6143" width="7.875" style="92"/>
    <col min="6144" max="6144" width="35.75" style="92" customWidth="1"/>
    <col min="6145" max="6145" width="7.875" style="92" hidden="1" customWidth="1"/>
    <col min="6146" max="6147" width="12" style="92" customWidth="1"/>
    <col min="6148" max="6148" width="8" style="92" customWidth="1"/>
    <col min="6149" max="6149" width="7.875" style="92" customWidth="1"/>
    <col min="6150" max="6151" width="7.875" style="92" hidden="1" customWidth="1"/>
    <col min="6152" max="6399" width="7.875" style="92"/>
    <col min="6400" max="6400" width="35.75" style="92" customWidth="1"/>
    <col min="6401" max="6401" width="7.875" style="92" hidden="1" customWidth="1"/>
    <col min="6402" max="6403" width="12" style="92" customWidth="1"/>
    <col min="6404" max="6404" width="8" style="92" customWidth="1"/>
    <col min="6405" max="6405" width="7.875" style="92" customWidth="1"/>
    <col min="6406" max="6407" width="7.875" style="92" hidden="1" customWidth="1"/>
    <col min="6408" max="6655" width="7.875" style="92"/>
    <col min="6656" max="6656" width="35.75" style="92" customWidth="1"/>
    <col min="6657" max="6657" width="7.875" style="92" hidden="1" customWidth="1"/>
    <col min="6658" max="6659" width="12" style="92" customWidth="1"/>
    <col min="6660" max="6660" width="8" style="92" customWidth="1"/>
    <col min="6661" max="6661" width="7.875" style="92" customWidth="1"/>
    <col min="6662" max="6663" width="7.875" style="92" hidden="1" customWidth="1"/>
    <col min="6664" max="6911" width="7.875" style="92"/>
    <col min="6912" max="6912" width="35.75" style="92" customWidth="1"/>
    <col min="6913" max="6913" width="7.875" style="92" hidden="1" customWidth="1"/>
    <col min="6914" max="6915" width="12" style="92" customWidth="1"/>
    <col min="6916" max="6916" width="8" style="92" customWidth="1"/>
    <col min="6917" max="6917" width="7.875" style="92" customWidth="1"/>
    <col min="6918" max="6919" width="7.875" style="92" hidden="1" customWidth="1"/>
    <col min="6920" max="7167" width="7.875" style="92"/>
    <col min="7168" max="7168" width="35.75" style="92" customWidth="1"/>
    <col min="7169" max="7169" width="7.875" style="92" hidden="1" customWidth="1"/>
    <col min="7170" max="7171" width="12" style="92" customWidth="1"/>
    <col min="7172" max="7172" width="8" style="92" customWidth="1"/>
    <col min="7173" max="7173" width="7.875" style="92" customWidth="1"/>
    <col min="7174" max="7175" width="7.875" style="92" hidden="1" customWidth="1"/>
    <col min="7176" max="7423" width="7.875" style="92"/>
    <col min="7424" max="7424" width="35.75" style="92" customWidth="1"/>
    <col min="7425" max="7425" width="7.875" style="92" hidden="1" customWidth="1"/>
    <col min="7426" max="7427" width="12" style="92" customWidth="1"/>
    <col min="7428" max="7428" width="8" style="92" customWidth="1"/>
    <col min="7429" max="7429" width="7.875" style="92" customWidth="1"/>
    <col min="7430" max="7431" width="7.875" style="92" hidden="1" customWidth="1"/>
    <col min="7432" max="7679" width="7.875" style="92"/>
    <col min="7680" max="7680" width="35.75" style="92" customWidth="1"/>
    <col min="7681" max="7681" width="7.875" style="92" hidden="1" customWidth="1"/>
    <col min="7682" max="7683" width="12" style="92" customWidth="1"/>
    <col min="7684" max="7684" width="8" style="92" customWidth="1"/>
    <col min="7685" max="7685" width="7.875" style="92" customWidth="1"/>
    <col min="7686" max="7687" width="7.875" style="92" hidden="1" customWidth="1"/>
    <col min="7688" max="7935" width="7.875" style="92"/>
    <col min="7936" max="7936" width="35.75" style="92" customWidth="1"/>
    <col min="7937" max="7937" width="7.875" style="92" hidden="1" customWidth="1"/>
    <col min="7938" max="7939" width="12" style="92" customWidth="1"/>
    <col min="7940" max="7940" width="8" style="92" customWidth="1"/>
    <col min="7941" max="7941" width="7.875" style="92" customWidth="1"/>
    <col min="7942" max="7943" width="7.875" style="92" hidden="1" customWidth="1"/>
    <col min="7944" max="8191" width="7.875" style="92"/>
    <col min="8192" max="8192" width="35.75" style="92" customWidth="1"/>
    <col min="8193" max="8193" width="7.875" style="92" hidden="1" customWidth="1"/>
    <col min="8194" max="8195" width="12" style="92" customWidth="1"/>
    <col min="8196" max="8196" width="8" style="92" customWidth="1"/>
    <col min="8197" max="8197" width="7.875" style="92" customWidth="1"/>
    <col min="8198" max="8199" width="7.875" style="92" hidden="1" customWidth="1"/>
    <col min="8200" max="8447" width="7.875" style="92"/>
    <col min="8448" max="8448" width="35.75" style="92" customWidth="1"/>
    <col min="8449" max="8449" width="7.875" style="92" hidden="1" customWidth="1"/>
    <col min="8450" max="8451" width="12" style="92" customWidth="1"/>
    <col min="8452" max="8452" width="8" style="92" customWidth="1"/>
    <col min="8453" max="8453" width="7.875" style="92" customWidth="1"/>
    <col min="8454" max="8455" width="7.875" style="92" hidden="1" customWidth="1"/>
    <col min="8456" max="8703" width="7.875" style="92"/>
    <col min="8704" max="8704" width="35.75" style="92" customWidth="1"/>
    <col min="8705" max="8705" width="7.875" style="92" hidden="1" customWidth="1"/>
    <col min="8706" max="8707" width="12" style="92" customWidth="1"/>
    <col min="8708" max="8708" width="8" style="92" customWidth="1"/>
    <col min="8709" max="8709" width="7.875" style="92" customWidth="1"/>
    <col min="8710" max="8711" width="7.875" style="92" hidden="1" customWidth="1"/>
    <col min="8712" max="8959" width="7.875" style="92"/>
    <col min="8960" max="8960" width="35.75" style="92" customWidth="1"/>
    <col min="8961" max="8961" width="7.875" style="92" hidden="1" customWidth="1"/>
    <col min="8962" max="8963" width="12" style="92" customWidth="1"/>
    <col min="8964" max="8964" width="8" style="92" customWidth="1"/>
    <col min="8965" max="8965" width="7.875" style="92" customWidth="1"/>
    <col min="8966" max="8967" width="7.875" style="92" hidden="1" customWidth="1"/>
    <col min="8968" max="9215" width="7.875" style="92"/>
    <col min="9216" max="9216" width="35.75" style="92" customWidth="1"/>
    <col min="9217" max="9217" width="7.875" style="92" hidden="1" customWidth="1"/>
    <col min="9218" max="9219" width="12" style="92" customWidth="1"/>
    <col min="9220" max="9220" width="8" style="92" customWidth="1"/>
    <col min="9221" max="9221" width="7.875" style="92" customWidth="1"/>
    <col min="9222" max="9223" width="7.875" style="92" hidden="1" customWidth="1"/>
    <col min="9224" max="9471" width="7.875" style="92"/>
    <col min="9472" max="9472" width="35.75" style="92" customWidth="1"/>
    <col min="9473" max="9473" width="7.875" style="92" hidden="1" customWidth="1"/>
    <col min="9474" max="9475" width="12" style="92" customWidth="1"/>
    <col min="9476" max="9476" width="8" style="92" customWidth="1"/>
    <col min="9477" max="9477" width="7.875" style="92" customWidth="1"/>
    <col min="9478" max="9479" width="7.875" style="92" hidden="1" customWidth="1"/>
    <col min="9480" max="9727" width="7.875" style="92"/>
    <col min="9728" max="9728" width="35.75" style="92" customWidth="1"/>
    <col min="9729" max="9729" width="7.875" style="92" hidden="1" customWidth="1"/>
    <col min="9730" max="9731" width="12" style="92" customWidth="1"/>
    <col min="9732" max="9732" width="8" style="92" customWidth="1"/>
    <col min="9733" max="9733" width="7.875" style="92" customWidth="1"/>
    <col min="9734" max="9735" width="7.875" style="92" hidden="1" customWidth="1"/>
    <col min="9736" max="9983" width="7.875" style="92"/>
    <col min="9984" max="9984" width="35.75" style="92" customWidth="1"/>
    <col min="9985" max="9985" width="7.875" style="92" hidden="1" customWidth="1"/>
    <col min="9986" max="9987" width="12" style="92" customWidth="1"/>
    <col min="9988" max="9988" width="8" style="92" customWidth="1"/>
    <col min="9989" max="9989" width="7.875" style="92" customWidth="1"/>
    <col min="9990" max="9991" width="7.875" style="92" hidden="1" customWidth="1"/>
    <col min="9992" max="10239" width="7.875" style="92"/>
    <col min="10240" max="10240" width="35.75" style="92" customWidth="1"/>
    <col min="10241" max="10241" width="7.875" style="92" hidden="1" customWidth="1"/>
    <col min="10242" max="10243" width="12" style="92" customWidth="1"/>
    <col min="10244" max="10244" width="8" style="92" customWidth="1"/>
    <col min="10245" max="10245" width="7.875" style="92" customWidth="1"/>
    <col min="10246" max="10247" width="7.875" style="92" hidden="1" customWidth="1"/>
    <col min="10248" max="10495" width="7.875" style="92"/>
    <col min="10496" max="10496" width="35.75" style="92" customWidth="1"/>
    <col min="10497" max="10497" width="7.875" style="92" hidden="1" customWidth="1"/>
    <col min="10498" max="10499" width="12" style="92" customWidth="1"/>
    <col min="10500" max="10500" width="8" style="92" customWidth="1"/>
    <col min="10501" max="10501" width="7.875" style="92" customWidth="1"/>
    <col min="10502" max="10503" width="7.875" style="92" hidden="1" customWidth="1"/>
    <col min="10504" max="10751" width="7.875" style="92"/>
    <col min="10752" max="10752" width="35.75" style="92" customWidth="1"/>
    <col min="10753" max="10753" width="7.875" style="92" hidden="1" customWidth="1"/>
    <col min="10754" max="10755" width="12" style="92" customWidth="1"/>
    <col min="10756" max="10756" width="8" style="92" customWidth="1"/>
    <col min="10757" max="10757" width="7.875" style="92" customWidth="1"/>
    <col min="10758" max="10759" width="7.875" style="92" hidden="1" customWidth="1"/>
    <col min="10760" max="11007" width="7.875" style="92"/>
    <col min="11008" max="11008" width="35.75" style="92" customWidth="1"/>
    <col min="11009" max="11009" width="7.875" style="92" hidden="1" customWidth="1"/>
    <col min="11010" max="11011" width="12" style="92" customWidth="1"/>
    <col min="11012" max="11012" width="8" style="92" customWidth="1"/>
    <col min="11013" max="11013" width="7.875" style="92" customWidth="1"/>
    <col min="11014" max="11015" width="7.875" style="92" hidden="1" customWidth="1"/>
    <col min="11016" max="11263" width="7.875" style="92"/>
    <col min="11264" max="11264" width="35.75" style="92" customWidth="1"/>
    <col min="11265" max="11265" width="7.875" style="92" hidden="1" customWidth="1"/>
    <col min="11266" max="11267" width="12" style="92" customWidth="1"/>
    <col min="11268" max="11268" width="8" style="92" customWidth="1"/>
    <col min="11269" max="11269" width="7.875" style="92" customWidth="1"/>
    <col min="11270" max="11271" width="7.875" style="92" hidden="1" customWidth="1"/>
    <col min="11272" max="11519" width="7.875" style="92"/>
    <col min="11520" max="11520" width="35.75" style="92" customWidth="1"/>
    <col min="11521" max="11521" width="7.875" style="92" hidden="1" customWidth="1"/>
    <col min="11522" max="11523" width="12" style="92" customWidth="1"/>
    <col min="11524" max="11524" width="8" style="92" customWidth="1"/>
    <col min="11525" max="11525" width="7.875" style="92" customWidth="1"/>
    <col min="11526" max="11527" width="7.875" style="92" hidden="1" customWidth="1"/>
    <col min="11528" max="11775" width="7.875" style="92"/>
    <col min="11776" max="11776" width="35.75" style="92" customWidth="1"/>
    <col min="11777" max="11777" width="7.875" style="92" hidden="1" customWidth="1"/>
    <col min="11778" max="11779" width="12" style="92" customWidth="1"/>
    <col min="11780" max="11780" width="8" style="92" customWidth="1"/>
    <col min="11781" max="11781" width="7.875" style="92" customWidth="1"/>
    <col min="11782" max="11783" width="7.875" style="92" hidden="1" customWidth="1"/>
    <col min="11784" max="12031" width="7.875" style="92"/>
    <col min="12032" max="12032" width="35.75" style="92" customWidth="1"/>
    <col min="12033" max="12033" width="7.875" style="92" hidden="1" customWidth="1"/>
    <col min="12034" max="12035" width="12" style="92" customWidth="1"/>
    <col min="12036" max="12036" width="8" style="92" customWidth="1"/>
    <col min="12037" max="12037" width="7.875" style="92" customWidth="1"/>
    <col min="12038" max="12039" width="7.875" style="92" hidden="1" customWidth="1"/>
    <col min="12040" max="12287" width="7.875" style="92"/>
    <col min="12288" max="12288" width="35.75" style="92" customWidth="1"/>
    <col min="12289" max="12289" width="7.875" style="92" hidden="1" customWidth="1"/>
    <col min="12290" max="12291" width="12" style="92" customWidth="1"/>
    <col min="12292" max="12292" width="8" style="92" customWidth="1"/>
    <col min="12293" max="12293" width="7.875" style="92" customWidth="1"/>
    <col min="12294" max="12295" width="7.875" style="92" hidden="1" customWidth="1"/>
    <col min="12296" max="12543" width="7.875" style="92"/>
    <col min="12544" max="12544" width="35.75" style="92" customWidth="1"/>
    <col min="12545" max="12545" width="7.875" style="92" hidden="1" customWidth="1"/>
    <col min="12546" max="12547" width="12" style="92" customWidth="1"/>
    <col min="12548" max="12548" width="8" style="92" customWidth="1"/>
    <col min="12549" max="12549" width="7.875" style="92" customWidth="1"/>
    <col min="12550" max="12551" width="7.875" style="92" hidden="1" customWidth="1"/>
    <col min="12552" max="12799" width="7.875" style="92"/>
    <col min="12800" max="12800" width="35.75" style="92" customWidth="1"/>
    <col min="12801" max="12801" width="7.875" style="92" hidden="1" customWidth="1"/>
    <col min="12802" max="12803" width="12" style="92" customWidth="1"/>
    <col min="12804" max="12804" width="8" style="92" customWidth="1"/>
    <col min="12805" max="12805" width="7.875" style="92" customWidth="1"/>
    <col min="12806" max="12807" width="7.875" style="92" hidden="1" customWidth="1"/>
    <col min="12808" max="13055" width="7.875" style="92"/>
    <col min="13056" max="13056" width="35.75" style="92" customWidth="1"/>
    <col min="13057" max="13057" width="7.875" style="92" hidden="1" customWidth="1"/>
    <col min="13058" max="13059" width="12" style="92" customWidth="1"/>
    <col min="13060" max="13060" width="8" style="92" customWidth="1"/>
    <col min="13061" max="13061" width="7.875" style="92" customWidth="1"/>
    <col min="13062" max="13063" width="7.875" style="92" hidden="1" customWidth="1"/>
    <col min="13064" max="13311" width="7.875" style="92"/>
    <col min="13312" max="13312" width="35.75" style="92" customWidth="1"/>
    <col min="13313" max="13313" width="7.875" style="92" hidden="1" customWidth="1"/>
    <col min="13314" max="13315" width="12" style="92" customWidth="1"/>
    <col min="13316" max="13316" width="8" style="92" customWidth="1"/>
    <col min="13317" max="13317" width="7.875" style="92" customWidth="1"/>
    <col min="13318" max="13319" width="7.875" style="92" hidden="1" customWidth="1"/>
    <col min="13320" max="13567" width="7.875" style="92"/>
    <col min="13568" max="13568" width="35.75" style="92" customWidth="1"/>
    <col min="13569" max="13569" width="7.875" style="92" hidden="1" customWidth="1"/>
    <col min="13570" max="13571" width="12" style="92" customWidth="1"/>
    <col min="13572" max="13572" width="8" style="92" customWidth="1"/>
    <col min="13573" max="13573" width="7.875" style="92" customWidth="1"/>
    <col min="13574" max="13575" width="7.875" style="92" hidden="1" customWidth="1"/>
    <col min="13576" max="13823" width="7.875" style="92"/>
    <col min="13824" max="13824" width="35.75" style="92" customWidth="1"/>
    <col min="13825" max="13825" width="7.875" style="92" hidden="1" customWidth="1"/>
    <col min="13826" max="13827" width="12" style="92" customWidth="1"/>
    <col min="13828" max="13828" width="8" style="92" customWidth="1"/>
    <col min="13829" max="13829" width="7.875" style="92" customWidth="1"/>
    <col min="13830" max="13831" width="7.875" style="92" hidden="1" customWidth="1"/>
    <col min="13832" max="14079" width="7.875" style="92"/>
    <col min="14080" max="14080" width="35.75" style="92" customWidth="1"/>
    <col min="14081" max="14081" width="7.875" style="92" hidden="1" customWidth="1"/>
    <col min="14082" max="14083" width="12" style="92" customWidth="1"/>
    <col min="14084" max="14084" width="8" style="92" customWidth="1"/>
    <col min="14085" max="14085" width="7.875" style="92" customWidth="1"/>
    <col min="14086" max="14087" width="7.875" style="92" hidden="1" customWidth="1"/>
    <col min="14088" max="14335" width="7.875" style="92"/>
    <col min="14336" max="14336" width="35.75" style="92" customWidth="1"/>
    <col min="14337" max="14337" width="7.875" style="92" hidden="1" customWidth="1"/>
    <col min="14338" max="14339" width="12" style="92" customWidth="1"/>
    <col min="14340" max="14340" width="8" style="92" customWidth="1"/>
    <col min="14341" max="14341" width="7.875" style="92" customWidth="1"/>
    <col min="14342" max="14343" width="7.875" style="92" hidden="1" customWidth="1"/>
    <col min="14344" max="14591" width="7.875" style="92"/>
    <col min="14592" max="14592" width="35.75" style="92" customWidth="1"/>
    <col min="14593" max="14593" width="7.875" style="92" hidden="1" customWidth="1"/>
    <col min="14594" max="14595" width="12" style="92" customWidth="1"/>
    <col min="14596" max="14596" width="8" style="92" customWidth="1"/>
    <col min="14597" max="14597" width="7.875" style="92" customWidth="1"/>
    <col min="14598" max="14599" width="7.875" style="92" hidden="1" customWidth="1"/>
    <col min="14600" max="14847" width="7.875" style="92"/>
    <col min="14848" max="14848" width="35.75" style="92" customWidth="1"/>
    <col min="14849" max="14849" width="7.875" style="92" hidden="1" customWidth="1"/>
    <col min="14850" max="14851" width="12" style="92" customWidth="1"/>
    <col min="14852" max="14852" width="8" style="92" customWidth="1"/>
    <col min="14853" max="14853" width="7.875" style="92" customWidth="1"/>
    <col min="14854" max="14855" width="7.875" style="92" hidden="1" customWidth="1"/>
    <col min="14856" max="15103" width="7.875" style="92"/>
    <col min="15104" max="15104" width="35.75" style="92" customWidth="1"/>
    <col min="15105" max="15105" width="7.875" style="92" hidden="1" customWidth="1"/>
    <col min="15106" max="15107" width="12" style="92" customWidth="1"/>
    <col min="15108" max="15108" width="8" style="92" customWidth="1"/>
    <col min="15109" max="15109" width="7.875" style="92" customWidth="1"/>
    <col min="15110" max="15111" width="7.875" style="92" hidden="1" customWidth="1"/>
    <col min="15112" max="15359" width="7.875" style="92"/>
    <col min="15360" max="15360" width="35.75" style="92" customWidth="1"/>
    <col min="15361" max="15361" width="7.875" style="92" hidden="1" customWidth="1"/>
    <col min="15362" max="15363" width="12" style="92" customWidth="1"/>
    <col min="15364" max="15364" width="8" style="92" customWidth="1"/>
    <col min="15365" max="15365" width="7.875" style="92" customWidth="1"/>
    <col min="15366" max="15367" width="7.875" style="92" hidden="1" customWidth="1"/>
    <col min="15368" max="15615" width="7.875" style="92"/>
    <col min="15616" max="15616" width="35.75" style="92" customWidth="1"/>
    <col min="15617" max="15617" width="7.875" style="92" hidden="1" customWidth="1"/>
    <col min="15618" max="15619" width="12" style="92" customWidth="1"/>
    <col min="15620" max="15620" width="8" style="92" customWidth="1"/>
    <col min="15621" max="15621" width="7.875" style="92" customWidth="1"/>
    <col min="15622" max="15623" width="7.875" style="92" hidden="1" customWidth="1"/>
    <col min="15624" max="15871" width="7.875" style="92"/>
    <col min="15872" max="15872" width="35.75" style="92" customWidth="1"/>
    <col min="15873" max="15873" width="7.875" style="92" hidden="1" customWidth="1"/>
    <col min="15874" max="15875" width="12" style="92" customWidth="1"/>
    <col min="15876" max="15876" width="8" style="92" customWidth="1"/>
    <col min="15877" max="15877" width="7.875" style="92" customWidth="1"/>
    <col min="15878" max="15879" width="7.875" style="92" hidden="1" customWidth="1"/>
    <col min="15880" max="16127" width="7.875" style="92"/>
    <col min="16128" max="16128" width="35.75" style="92" customWidth="1"/>
    <col min="16129" max="16129" width="7.875" style="92" hidden="1" customWidth="1"/>
    <col min="16130" max="16131" width="12" style="92" customWidth="1"/>
    <col min="16132" max="16132" width="8" style="92" customWidth="1"/>
    <col min="16133" max="16133" width="7.875" style="92" customWidth="1"/>
    <col min="16134" max="16135" width="7.875" style="92" hidden="1" customWidth="1"/>
    <col min="16136" max="16384" width="7.875" style="92"/>
  </cols>
  <sheetData>
    <row r="1" ht="18.75" spans="1:3">
      <c r="A1" s="93" t="s">
        <v>769</v>
      </c>
      <c r="B1" s="94"/>
      <c r="C1" s="94"/>
    </row>
    <row r="2" ht="23.25" spans="1:3">
      <c r="A2" s="95" t="s">
        <v>770</v>
      </c>
      <c r="B2" s="96"/>
      <c r="C2" s="96"/>
    </row>
    <row r="3" spans="1:3">
      <c r="A3" s="97"/>
      <c r="B3" s="97"/>
      <c r="C3" s="98" t="s">
        <v>598</v>
      </c>
    </row>
    <row r="4" s="86" customFormat="1" ht="40.5" customHeight="1" spans="1:4">
      <c r="A4" s="99" t="s">
        <v>54</v>
      </c>
      <c r="B4" s="99" t="s">
        <v>55</v>
      </c>
      <c r="C4" s="99" t="s">
        <v>624</v>
      </c>
      <c r="D4" s="100"/>
    </row>
    <row r="5" s="87" customFormat="1" ht="40.5" customHeight="1" spans="1:4">
      <c r="A5" s="101" t="s">
        <v>771</v>
      </c>
      <c r="B5" s="102">
        <v>2.832863</v>
      </c>
      <c r="C5" s="103">
        <v>2.83</v>
      </c>
      <c r="D5" s="104"/>
    </row>
    <row r="6" s="88" customFormat="1" ht="40.5" customHeight="1" spans="1:6">
      <c r="A6" s="101" t="s">
        <v>772</v>
      </c>
      <c r="B6" s="102">
        <v>3.6428</v>
      </c>
      <c r="C6" s="102">
        <v>3.6428</v>
      </c>
      <c r="D6" s="105"/>
      <c r="F6" s="88">
        <v>988753</v>
      </c>
    </row>
    <row r="7" s="88" customFormat="1" ht="40.5" customHeight="1" spans="1:4">
      <c r="A7" s="101" t="s">
        <v>760</v>
      </c>
      <c r="B7" s="102"/>
      <c r="C7" s="102"/>
      <c r="D7" s="105"/>
    </row>
    <row r="8" s="88" customFormat="1" ht="40.5" customHeight="1" spans="1:4">
      <c r="A8" s="101" t="s">
        <v>773</v>
      </c>
      <c r="B8" s="102"/>
      <c r="C8" s="102"/>
      <c r="D8" s="105"/>
    </row>
    <row r="9" s="89" customFormat="1" ht="40.5" customHeight="1" spans="1:6">
      <c r="A9" s="106" t="s">
        <v>774</v>
      </c>
      <c r="B9" s="102">
        <v>0.2366</v>
      </c>
      <c r="C9" s="102">
        <v>0.2366</v>
      </c>
      <c r="D9" s="107"/>
      <c r="F9" s="89">
        <v>822672</v>
      </c>
    </row>
    <row r="10" s="89" customFormat="1" ht="40.5" customHeight="1" spans="1:4">
      <c r="A10" s="108" t="s">
        <v>763</v>
      </c>
      <c r="B10" s="102"/>
      <c r="C10" s="102"/>
      <c r="D10" s="107"/>
    </row>
    <row r="11" s="89" customFormat="1" ht="40.5" customHeight="1" spans="1:4">
      <c r="A11" s="108" t="s">
        <v>775</v>
      </c>
      <c r="B11" s="102">
        <v>0.24</v>
      </c>
      <c r="C11" s="102">
        <v>0.24</v>
      </c>
      <c r="D11" s="107"/>
    </row>
    <row r="12" s="90" customFormat="1" ht="40.5" customHeight="1" spans="1:4">
      <c r="A12" s="101" t="s">
        <v>776</v>
      </c>
      <c r="B12" s="109">
        <v>0.293508</v>
      </c>
      <c r="C12" s="109">
        <v>0.293508</v>
      </c>
      <c r="D12" s="110"/>
    </row>
    <row r="13" s="89" customFormat="1" ht="40.5" customHeight="1" spans="1:6">
      <c r="A13" s="101" t="s">
        <v>777</v>
      </c>
      <c r="B13" s="109">
        <v>2.77595</v>
      </c>
      <c r="C13" s="109">
        <v>2.77595</v>
      </c>
      <c r="D13" s="107"/>
      <c r="F13" s="89">
        <v>988753</v>
      </c>
    </row>
    <row r="14" s="89" customFormat="1" ht="40.5" customHeight="1" spans="1:6">
      <c r="A14" s="106" t="s">
        <v>778</v>
      </c>
      <c r="B14" s="102"/>
      <c r="C14" s="102"/>
      <c r="D14" s="107"/>
      <c r="F14" s="89">
        <v>822672</v>
      </c>
    </row>
    <row r="15" s="91" customFormat="1" ht="40.5" customHeight="1" spans="1:4">
      <c r="A15" s="111" t="s">
        <v>779</v>
      </c>
      <c r="B15" s="102">
        <v>3.6428</v>
      </c>
      <c r="C15" s="102">
        <v>3.6428</v>
      </c>
      <c r="D15" s="112"/>
    </row>
  </sheetData>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H26" sqref="H26"/>
    </sheetView>
  </sheetViews>
  <sheetFormatPr defaultColWidth="9" defaultRowHeight="13.5" outlineLevelRow="7" outlineLevelCol="4"/>
  <cols>
    <col min="1" max="1" width="23.25" customWidth="1"/>
    <col min="3" max="5" width="18.375" customWidth="1"/>
  </cols>
  <sheetData>
    <row r="1" ht="56.25" customHeight="1" spans="1:5">
      <c r="A1" s="80" t="s">
        <v>780</v>
      </c>
      <c r="B1" s="80"/>
      <c r="C1" s="80"/>
      <c r="D1" s="80"/>
      <c r="E1" s="80"/>
    </row>
    <row r="2" ht="19.5" spans="1:5">
      <c r="A2" s="80"/>
      <c r="B2" s="80"/>
      <c r="C2" s="80"/>
      <c r="D2" s="80"/>
      <c r="E2" s="80"/>
    </row>
    <row r="3" ht="56.25" customHeight="1" spans="1:5">
      <c r="A3" s="81"/>
      <c r="B3" s="81"/>
      <c r="C3" s="81" t="s">
        <v>781</v>
      </c>
      <c r="D3" s="81" t="s">
        <v>782</v>
      </c>
      <c r="E3" s="81" t="s">
        <v>783</v>
      </c>
    </row>
    <row r="4" ht="38.25" customHeight="1" spans="1:5">
      <c r="A4" s="82" t="s">
        <v>784</v>
      </c>
      <c r="B4" s="83">
        <f>SUM(B5:B8)</f>
        <v>378</v>
      </c>
      <c r="C4" s="83">
        <f t="shared" ref="C4:E4" si="0">SUM(C5:C8)</f>
        <v>360</v>
      </c>
      <c r="D4" s="83">
        <f t="shared" si="0"/>
        <v>360</v>
      </c>
      <c r="E4" s="83">
        <f t="shared" si="0"/>
        <v>0</v>
      </c>
    </row>
    <row r="5" ht="38.25" customHeight="1" spans="1:5">
      <c r="A5" s="84" t="s">
        <v>785</v>
      </c>
      <c r="B5" s="85">
        <f t="shared" ref="B5:C8" si="1">C5+D5</f>
        <v>36</v>
      </c>
      <c r="C5" s="85">
        <f t="shared" si="1"/>
        <v>18</v>
      </c>
      <c r="D5" s="85">
        <v>18</v>
      </c>
      <c r="E5" s="85"/>
    </row>
    <row r="6" ht="38.25" customHeight="1" spans="1:5">
      <c r="A6" s="84" t="s">
        <v>786</v>
      </c>
      <c r="B6" s="85">
        <f>C6</f>
        <v>120</v>
      </c>
      <c r="C6" s="85">
        <f t="shared" si="1"/>
        <v>120</v>
      </c>
      <c r="D6" s="85">
        <v>120</v>
      </c>
      <c r="E6" s="85"/>
    </row>
    <row r="7" ht="38.25" customHeight="1" spans="1:5">
      <c r="A7" s="84" t="s">
        <v>787</v>
      </c>
      <c r="B7" s="85">
        <f>C7</f>
        <v>40</v>
      </c>
      <c r="C7" s="85">
        <f t="shared" si="1"/>
        <v>40</v>
      </c>
      <c r="D7" s="85">
        <v>40</v>
      </c>
      <c r="E7" s="85"/>
    </row>
    <row r="8" ht="38.25" customHeight="1" spans="1:5">
      <c r="A8" s="84" t="s">
        <v>788</v>
      </c>
      <c r="B8" s="85">
        <f>C8</f>
        <v>182</v>
      </c>
      <c r="C8" s="85">
        <f t="shared" si="1"/>
        <v>182</v>
      </c>
      <c r="D8" s="85">
        <v>182</v>
      </c>
      <c r="E8" s="85"/>
    </row>
  </sheetData>
  <mergeCells count="1">
    <mergeCell ref="A1:E1"/>
  </mergeCells>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9"/>
  <sheetViews>
    <sheetView workbookViewId="0">
      <selection activeCell="H26" sqref="H26"/>
    </sheetView>
  </sheetViews>
  <sheetFormatPr defaultColWidth="7" defaultRowHeight="15" outlineLevelCol="2"/>
  <cols>
    <col min="1" max="1" width="17.625" style="51" customWidth="1"/>
    <col min="2" max="2" width="47.375" style="47" customWidth="1"/>
    <col min="3" max="3" width="16" style="52" customWidth="1"/>
    <col min="4" max="16384" width="7" style="53"/>
  </cols>
  <sheetData>
    <row r="1" ht="28.5" customHeight="1" spans="1:3">
      <c r="A1" s="4" t="s">
        <v>789</v>
      </c>
      <c r="B1" s="4"/>
      <c r="C1" s="4"/>
    </row>
    <row r="2" s="47" customFormat="1" ht="21.75" customHeight="1" spans="1:3">
      <c r="A2" s="54"/>
      <c r="B2" s="55"/>
      <c r="C2" s="56" t="s">
        <v>53</v>
      </c>
    </row>
    <row r="3" s="47" customFormat="1" ht="26.1" customHeight="1" spans="1:3">
      <c r="A3" s="57" t="s">
        <v>84</v>
      </c>
      <c r="B3" s="58" t="s">
        <v>111</v>
      </c>
      <c r="C3" s="59" t="s">
        <v>55</v>
      </c>
    </row>
    <row r="4" s="48" customFormat="1" ht="20.25" customHeight="1" spans="1:3">
      <c r="A4" s="60" t="s">
        <v>435</v>
      </c>
      <c r="B4" s="61" t="s">
        <v>790</v>
      </c>
      <c r="C4" s="62">
        <f>C5+C9+C14+C16+C19+C22+C24+C27+C30+C11+C32+C36+C34</f>
        <v>4116</v>
      </c>
    </row>
    <row r="5" s="49" customFormat="1" ht="20.25" customHeight="1" spans="1:3">
      <c r="A5" s="63" t="s">
        <v>791</v>
      </c>
      <c r="B5" s="64" t="s">
        <v>792</v>
      </c>
      <c r="C5" s="62">
        <f t="shared" ref="C5" si="0">SUM(C6:C8)</f>
        <v>2430</v>
      </c>
    </row>
    <row r="6" s="49" customFormat="1" ht="20.25" customHeight="1" spans="1:3">
      <c r="A6" s="63" t="s">
        <v>793</v>
      </c>
      <c r="B6" s="64" t="s">
        <v>794</v>
      </c>
      <c r="C6" s="65">
        <v>1223</v>
      </c>
    </row>
    <row r="7" s="49" customFormat="1" ht="20.25" customHeight="1" spans="1:3">
      <c r="A7" s="63" t="s">
        <v>795</v>
      </c>
      <c r="B7" s="64" t="s">
        <v>796</v>
      </c>
      <c r="C7" s="65">
        <v>38</v>
      </c>
    </row>
    <row r="8" s="49" customFormat="1" ht="20.25" customHeight="1" spans="1:3">
      <c r="A8" s="63" t="s">
        <v>797</v>
      </c>
      <c r="B8" s="66" t="s">
        <v>798</v>
      </c>
      <c r="C8" s="65">
        <v>1169</v>
      </c>
    </row>
    <row r="9" s="49" customFormat="1" ht="20.25" customHeight="1" spans="1:3">
      <c r="A9" s="63" t="s">
        <v>799</v>
      </c>
      <c r="B9" s="64" t="s">
        <v>800</v>
      </c>
      <c r="C9" s="62">
        <f t="shared" ref="C9" si="1">C10</f>
        <v>258</v>
      </c>
    </row>
    <row r="10" s="49" customFormat="1" ht="20.25" customHeight="1" spans="1:3">
      <c r="A10" s="63" t="s">
        <v>801</v>
      </c>
      <c r="B10" s="64" t="s">
        <v>794</v>
      </c>
      <c r="C10" s="65">
        <v>258</v>
      </c>
    </row>
    <row r="11" s="49" customFormat="1" ht="20.25" customHeight="1" spans="1:3">
      <c r="A11" s="63" t="s">
        <v>802</v>
      </c>
      <c r="B11" s="67" t="s">
        <v>803</v>
      </c>
      <c r="C11" s="62">
        <f t="shared" ref="C11" si="2">SUM(C12:C13)</f>
        <v>15</v>
      </c>
    </row>
    <row r="12" s="49" customFormat="1" ht="20.25" customHeight="1" spans="1:3">
      <c r="A12" s="63" t="s">
        <v>804</v>
      </c>
      <c r="B12" s="67" t="s">
        <v>794</v>
      </c>
      <c r="C12" s="65">
        <v>5</v>
      </c>
    </row>
    <row r="13" s="49" customFormat="1" ht="20.25" customHeight="1" spans="1:3">
      <c r="A13" s="63" t="s">
        <v>805</v>
      </c>
      <c r="B13" s="67" t="s">
        <v>806</v>
      </c>
      <c r="C13" s="65">
        <v>10</v>
      </c>
    </row>
    <row r="14" s="49" customFormat="1" ht="20.25" customHeight="1" spans="1:3">
      <c r="A14" s="63" t="s">
        <v>807</v>
      </c>
      <c r="B14" s="64" t="s">
        <v>808</v>
      </c>
      <c r="C14" s="62">
        <f t="shared" ref="C14" si="3">SUM(C15:C15)</f>
        <v>433</v>
      </c>
    </row>
    <row r="15" s="49" customFormat="1" ht="20.25" customHeight="1" spans="1:3">
      <c r="A15" s="63" t="s">
        <v>809</v>
      </c>
      <c r="B15" s="64" t="s">
        <v>794</v>
      </c>
      <c r="C15" s="65">
        <v>433</v>
      </c>
    </row>
    <row r="16" s="49" customFormat="1" ht="20.25" customHeight="1" spans="1:3">
      <c r="A16" s="63" t="s">
        <v>810</v>
      </c>
      <c r="B16" s="64" t="s">
        <v>811</v>
      </c>
      <c r="C16" s="62">
        <f t="shared" ref="C16" si="4">SUM(C17:C18)</f>
        <v>373</v>
      </c>
    </row>
    <row r="17" s="49" customFormat="1" ht="20.25" customHeight="1" spans="1:3">
      <c r="A17" s="63" t="s">
        <v>812</v>
      </c>
      <c r="B17" s="64" t="s">
        <v>813</v>
      </c>
      <c r="C17" s="65">
        <v>280</v>
      </c>
    </row>
    <row r="18" s="49" customFormat="1" ht="20.25" customHeight="1" spans="1:3">
      <c r="A18" s="63" t="s">
        <v>814</v>
      </c>
      <c r="B18" s="68" t="s">
        <v>815</v>
      </c>
      <c r="C18" s="65">
        <v>93</v>
      </c>
    </row>
    <row r="19" s="49" customFormat="1" ht="20.25" customHeight="1" spans="1:3">
      <c r="A19" s="63" t="s">
        <v>816</v>
      </c>
      <c r="B19" s="64" t="s">
        <v>817</v>
      </c>
      <c r="C19" s="62">
        <f t="shared" ref="C19" si="5">SUM(C20:C21)</f>
        <v>188</v>
      </c>
    </row>
    <row r="20" s="49" customFormat="1" ht="20.25" customHeight="1" spans="1:3">
      <c r="A20" s="63" t="s">
        <v>818</v>
      </c>
      <c r="B20" s="64" t="s">
        <v>794</v>
      </c>
      <c r="C20" s="65">
        <v>82</v>
      </c>
    </row>
    <row r="21" s="49" customFormat="1" ht="20.25" customHeight="1" spans="1:3">
      <c r="A21" s="63" t="s">
        <v>819</v>
      </c>
      <c r="B21" s="64" t="s">
        <v>820</v>
      </c>
      <c r="C21" s="65">
        <v>106</v>
      </c>
    </row>
    <row r="22" s="49" customFormat="1" ht="20.25" customHeight="1" spans="1:3">
      <c r="A22" s="63" t="s">
        <v>821</v>
      </c>
      <c r="B22" s="64" t="s">
        <v>822</v>
      </c>
      <c r="C22" s="62">
        <f t="shared" ref="C22" si="6">SUM(C23:C23)</f>
        <v>112</v>
      </c>
    </row>
    <row r="23" s="49" customFormat="1" ht="20.25" customHeight="1" spans="1:3">
      <c r="A23" s="63" t="s">
        <v>823</v>
      </c>
      <c r="B23" s="64" t="s">
        <v>794</v>
      </c>
      <c r="C23" s="65">
        <v>112</v>
      </c>
    </row>
    <row r="24" s="49" customFormat="1" ht="20.25" customHeight="1" spans="1:3">
      <c r="A24" s="63" t="s">
        <v>824</v>
      </c>
      <c r="B24" s="68" t="s">
        <v>825</v>
      </c>
      <c r="C24" s="62">
        <f t="shared" ref="C24" si="7">SUM(C25:C26)</f>
        <v>110</v>
      </c>
    </row>
    <row r="25" s="49" customFormat="1" ht="20.25" customHeight="1" spans="1:3">
      <c r="A25" s="63" t="s">
        <v>826</v>
      </c>
      <c r="B25" s="64" t="s">
        <v>794</v>
      </c>
      <c r="C25" s="65">
        <v>76</v>
      </c>
    </row>
    <row r="26" s="49" customFormat="1" ht="20.25" customHeight="1" spans="1:3">
      <c r="A26" s="63" t="s">
        <v>827</v>
      </c>
      <c r="B26" s="64" t="s">
        <v>828</v>
      </c>
      <c r="C26" s="65">
        <v>34</v>
      </c>
    </row>
    <row r="27" s="49" customFormat="1" ht="20.25" customHeight="1" spans="1:3">
      <c r="A27" s="63" t="s">
        <v>829</v>
      </c>
      <c r="B27" s="64" t="s">
        <v>830</v>
      </c>
      <c r="C27" s="62">
        <f t="shared" ref="C27" si="8">SUM(C28:C29)</f>
        <v>118</v>
      </c>
    </row>
    <row r="28" s="49" customFormat="1" ht="20.25" customHeight="1" spans="1:3">
      <c r="A28" s="63" t="s">
        <v>831</v>
      </c>
      <c r="B28" s="64" t="s">
        <v>813</v>
      </c>
      <c r="C28" s="65">
        <v>116</v>
      </c>
    </row>
    <row r="29" s="49" customFormat="1" ht="20.25" customHeight="1" spans="1:3">
      <c r="A29" s="63" t="s">
        <v>832</v>
      </c>
      <c r="B29" s="67" t="s">
        <v>833</v>
      </c>
      <c r="C29" s="65">
        <v>2</v>
      </c>
    </row>
    <row r="30" s="49" customFormat="1" ht="20.25" customHeight="1" spans="1:3">
      <c r="A30" s="63" t="s">
        <v>834</v>
      </c>
      <c r="B30" s="64" t="s">
        <v>835</v>
      </c>
      <c r="C30" s="62">
        <f t="shared" ref="C30" si="9">C31</f>
        <v>15</v>
      </c>
    </row>
    <row r="31" s="49" customFormat="1" ht="20.25" customHeight="1" spans="1:3">
      <c r="A31" s="63" t="s">
        <v>836</v>
      </c>
      <c r="B31" s="64" t="s">
        <v>813</v>
      </c>
      <c r="C31" s="65">
        <v>15</v>
      </c>
    </row>
    <row r="32" s="49" customFormat="1" ht="20.25" customHeight="1" spans="1:3">
      <c r="A32" s="63" t="s">
        <v>837</v>
      </c>
      <c r="B32" s="64" t="s">
        <v>838</v>
      </c>
      <c r="C32" s="62">
        <f t="shared" ref="C32" si="10">SUM(C33)</f>
        <v>15</v>
      </c>
    </row>
    <row r="33" s="49" customFormat="1" ht="20.25" customHeight="1" spans="1:3">
      <c r="A33" s="63" t="s">
        <v>839</v>
      </c>
      <c r="B33" s="64" t="s">
        <v>840</v>
      </c>
      <c r="C33" s="65">
        <v>15</v>
      </c>
    </row>
    <row r="34" s="49" customFormat="1" ht="20.25" customHeight="1" spans="1:3">
      <c r="A34" s="69">
        <v>20138</v>
      </c>
      <c r="B34" s="64" t="s">
        <v>841</v>
      </c>
      <c r="C34" s="65">
        <f>SUM(C35)</f>
        <v>4</v>
      </c>
    </row>
    <row r="35" s="49" customFormat="1" ht="20.25" customHeight="1" spans="1:3">
      <c r="A35" s="69">
        <v>2013899</v>
      </c>
      <c r="B35" s="64" t="s">
        <v>842</v>
      </c>
      <c r="C35" s="65">
        <v>4</v>
      </c>
    </row>
    <row r="36" s="49" customFormat="1" ht="20.25" customHeight="1" spans="1:3">
      <c r="A36" s="63" t="s">
        <v>843</v>
      </c>
      <c r="B36" s="64" t="s">
        <v>844</v>
      </c>
      <c r="C36" s="62">
        <f t="shared" ref="C36" si="11">SUM(C37)</f>
        <v>45</v>
      </c>
    </row>
    <row r="37" s="49" customFormat="1" ht="20.25" customHeight="1" spans="1:3">
      <c r="A37" s="63" t="s">
        <v>845</v>
      </c>
      <c r="B37" s="64" t="s">
        <v>846</v>
      </c>
      <c r="C37" s="65">
        <v>45</v>
      </c>
    </row>
    <row r="38" s="49" customFormat="1" ht="20.25" customHeight="1" spans="1:3">
      <c r="A38" s="60" t="s">
        <v>847</v>
      </c>
      <c r="B38" s="70" t="s">
        <v>87</v>
      </c>
      <c r="C38" s="62">
        <f t="shared" ref="C38" si="12">C39+C43+C46+C49</f>
        <v>2414</v>
      </c>
    </row>
    <row r="39" s="49" customFormat="1" ht="20.25" customHeight="1" spans="1:3">
      <c r="A39" s="63" t="s">
        <v>848</v>
      </c>
      <c r="B39" s="64" t="s">
        <v>849</v>
      </c>
      <c r="C39" s="62">
        <f t="shared" ref="C39" si="13">SUM(C40:C42)</f>
        <v>1685</v>
      </c>
    </row>
    <row r="40" s="49" customFormat="1" ht="20.25" customHeight="1" spans="1:3">
      <c r="A40" s="63" t="s">
        <v>850</v>
      </c>
      <c r="B40" s="64" t="s">
        <v>794</v>
      </c>
      <c r="C40" s="65">
        <v>998</v>
      </c>
    </row>
    <row r="41" s="49" customFormat="1" ht="20.25" customHeight="1" spans="1:3">
      <c r="A41" s="63" t="s">
        <v>851</v>
      </c>
      <c r="B41" s="64" t="s">
        <v>852</v>
      </c>
      <c r="C41" s="65">
        <v>37</v>
      </c>
    </row>
    <row r="42" s="49" customFormat="1" ht="20.25" customHeight="1" spans="1:3">
      <c r="A42" s="63" t="s">
        <v>853</v>
      </c>
      <c r="B42" s="64" t="s">
        <v>854</v>
      </c>
      <c r="C42" s="65">
        <v>650</v>
      </c>
    </row>
    <row r="43" s="49" customFormat="1" ht="20.25" customHeight="1" spans="1:3">
      <c r="A43" s="63" t="s">
        <v>855</v>
      </c>
      <c r="B43" s="64" t="s">
        <v>856</v>
      </c>
      <c r="C43" s="62">
        <f>SUM(C44:C45)</f>
        <v>376</v>
      </c>
    </row>
    <row r="44" s="49" customFormat="1" ht="20.25" customHeight="1" spans="1:3">
      <c r="A44" s="63" t="s">
        <v>857</v>
      </c>
      <c r="B44" s="64" t="s">
        <v>794</v>
      </c>
      <c r="C44" s="65">
        <v>251</v>
      </c>
    </row>
    <row r="45" s="49" customFormat="1" ht="20.25" customHeight="1" spans="1:3">
      <c r="A45" s="63">
        <v>2040499</v>
      </c>
      <c r="B45" s="64" t="s">
        <v>858</v>
      </c>
      <c r="C45" s="65">
        <v>125</v>
      </c>
    </row>
    <row r="46" s="49" customFormat="1" ht="20.25" customHeight="1" spans="1:3">
      <c r="A46" s="63" t="s">
        <v>859</v>
      </c>
      <c r="B46" s="68" t="s">
        <v>860</v>
      </c>
      <c r="C46" s="62">
        <f>SUM(C47:C48)</f>
        <v>272</v>
      </c>
    </row>
    <row r="47" s="49" customFormat="1" ht="20.25" customHeight="1" spans="1:3">
      <c r="A47" s="63" t="s">
        <v>861</v>
      </c>
      <c r="B47" s="64" t="s">
        <v>794</v>
      </c>
      <c r="C47" s="65">
        <v>117</v>
      </c>
    </row>
    <row r="48" s="49" customFormat="1" ht="20.25" customHeight="1" spans="1:3">
      <c r="A48" s="63">
        <v>2040599</v>
      </c>
      <c r="B48" s="64" t="s">
        <v>862</v>
      </c>
      <c r="C48" s="65">
        <v>155</v>
      </c>
    </row>
    <row r="49" s="49" customFormat="1" ht="20.25" customHeight="1" spans="1:3">
      <c r="A49" s="63" t="s">
        <v>863</v>
      </c>
      <c r="B49" s="67" t="s">
        <v>864</v>
      </c>
      <c r="C49" s="71">
        <f>SUM(C50:C53)</f>
        <v>81</v>
      </c>
    </row>
    <row r="50" s="49" customFormat="1" ht="20.25" customHeight="1" spans="1:3">
      <c r="A50" s="63" t="s">
        <v>865</v>
      </c>
      <c r="B50" s="67" t="s">
        <v>794</v>
      </c>
      <c r="C50" s="65">
        <v>38</v>
      </c>
    </row>
    <row r="51" s="49" customFormat="1" ht="20.25" customHeight="1" spans="1:3">
      <c r="A51" s="63" t="s">
        <v>866</v>
      </c>
      <c r="B51" s="71" t="s">
        <v>867</v>
      </c>
      <c r="C51" s="65">
        <v>1</v>
      </c>
    </row>
    <row r="52" s="49" customFormat="1" ht="20.25" customHeight="1" spans="1:3">
      <c r="A52" s="63" t="s">
        <v>868</v>
      </c>
      <c r="B52" s="67" t="s">
        <v>869</v>
      </c>
      <c r="C52" s="65">
        <v>5</v>
      </c>
    </row>
    <row r="53" s="49" customFormat="1" ht="20.25" customHeight="1" spans="1:3">
      <c r="A53" s="63">
        <v>2040699</v>
      </c>
      <c r="B53" s="67" t="s">
        <v>870</v>
      </c>
      <c r="C53" s="65">
        <v>37</v>
      </c>
    </row>
    <row r="54" s="49" customFormat="1" ht="20.25" customHeight="1" spans="1:3">
      <c r="A54" s="60" t="s">
        <v>871</v>
      </c>
      <c r="B54" s="70" t="s">
        <v>88</v>
      </c>
      <c r="C54" s="62">
        <f t="shared" ref="C54" si="14">C57+C62+C64+C55</f>
        <v>8227</v>
      </c>
    </row>
    <row r="55" s="49" customFormat="1" ht="20.25" customHeight="1" spans="1:3">
      <c r="A55" s="63" t="s">
        <v>872</v>
      </c>
      <c r="B55" s="67" t="s">
        <v>873</v>
      </c>
      <c r="C55" s="62">
        <f t="shared" ref="C55" si="15">SUM(C56)</f>
        <v>309</v>
      </c>
    </row>
    <row r="56" s="49" customFormat="1" ht="20.25" customHeight="1" spans="1:3">
      <c r="A56" s="63" t="s">
        <v>874</v>
      </c>
      <c r="B56" s="67" t="s">
        <v>794</v>
      </c>
      <c r="C56" s="65">
        <v>309</v>
      </c>
    </row>
    <row r="57" s="49" customFormat="1" ht="20.25" customHeight="1" spans="1:3">
      <c r="A57" s="63" t="s">
        <v>875</v>
      </c>
      <c r="B57" s="67" t="s">
        <v>876</v>
      </c>
      <c r="C57" s="71">
        <f t="shared" ref="C57" si="16">SUM(C58:C61)</f>
        <v>7186</v>
      </c>
    </row>
    <row r="58" s="49" customFormat="1" ht="20.25" customHeight="1" spans="1:3">
      <c r="A58" s="63" t="s">
        <v>877</v>
      </c>
      <c r="B58" s="67" t="s">
        <v>878</v>
      </c>
      <c r="C58" s="65">
        <v>499</v>
      </c>
    </row>
    <row r="59" s="49" customFormat="1" ht="20.25" customHeight="1" spans="1:3">
      <c r="A59" s="63" t="s">
        <v>879</v>
      </c>
      <c r="B59" s="67" t="s">
        <v>880</v>
      </c>
      <c r="C59" s="65">
        <v>3793</v>
      </c>
    </row>
    <row r="60" s="49" customFormat="1" ht="20.25" customHeight="1" spans="1:3">
      <c r="A60" s="63" t="s">
        <v>881</v>
      </c>
      <c r="B60" s="67" t="s">
        <v>882</v>
      </c>
      <c r="C60" s="65">
        <v>2531</v>
      </c>
    </row>
    <row r="61" s="49" customFormat="1" ht="20.25" customHeight="1" spans="1:3">
      <c r="A61" s="63" t="s">
        <v>883</v>
      </c>
      <c r="B61" s="67" t="s">
        <v>884</v>
      </c>
      <c r="C61" s="65">
        <v>363</v>
      </c>
    </row>
    <row r="62" s="49" customFormat="1" ht="20.25" customHeight="1" spans="1:3">
      <c r="A62" s="63" t="s">
        <v>885</v>
      </c>
      <c r="B62" s="67" t="s">
        <v>886</v>
      </c>
      <c r="C62" s="71">
        <f t="shared" ref="C62:C67" si="17">SUM(C63)</f>
        <v>207</v>
      </c>
    </row>
    <row r="63" s="49" customFormat="1" ht="20.25" customHeight="1" spans="1:3">
      <c r="A63" s="63" t="s">
        <v>887</v>
      </c>
      <c r="B63" s="67" t="s">
        <v>888</v>
      </c>
      <c r="C63" s="65">
        <v>207</v>
      </c>
    </row>
    <row r="64" s="49" customFormat="1" ht="20.25" customHeight="1" spans="1:3">
      <c r="A64" s="63" t="s">
        <v>889</v>
      </c>
      <c r="B64" s="67" t="s">
        <v>890</v>
      </c>
      <c r="C64" s="71">
        <f t="shared" si="17"/>
        <v>525</v>
      </c>
    </row>
    <row r="65" s="49" customFormat="1" ht="20.25" customHeight="1" spans="1:3">
      <c r="A65" s="63" t="s">
        <v>891</v>
      </c>
      <c r="B65" s="67" t="s">
        <v>892</v>
      </c>
      <c r="C65" s="65">
        <v>525</v>
      </c>
    </row>
    <row r="66" s="49" customFormat="1" ht="20.25" customHeight="1" spans="1:3">
      <c r="A66" s="60" t="s">
        <v>893</v>
      </c>
      <c r="B66" s="72" t="s">
        <v>89</v>
      </c>
      <c r="C66" s="71">
        <f t="shared" ref="C66" si="18">C67+C69</f>
        <v>148</v>
      </c>
    </row>
    <row r="67" s="49" customFormat="1" ht="20.25" customHeight="1" spans="1:3">
      <c r="A67" s="63" t="s">
        <v>894</v>
      </c>
      <c r="B67" s="67" t="s">
        <v>895</v>
      </c>
      <c r="C67" s="71">
        <f t="shared" si="17"/>
        <v>48</v>
      </c>
    </row>
    <row r="68" s="49" customFormat="1" ht="20.25" customHeight="1" spans="1:3">
      <c r="A68" s="63" t="s">
        <v>896</v>
      </c>
      <c r="B68" s="67" t="s">
        <v>794</v>
      </c>
      <c r="C68" s="65">
        <v>48</v>
      </c>
    </row>
    <row r="69" s="49" customFormat="1" ht="20.25" customHeight="1" spans="1:3">
      <c r="A69" s="63" t="s">
        <v>897</v>
      </c>
      <c r="B69" s="67" t="s">
        <v>898</v>
      </c>
      <c r="C69" s="71">
        <f t="shared" ref="C69:C74" si="19">SUM(C70)</f>
        <v>100</v>
      </c>
    </row>
    <row r="70" s="49" customFormat="1" ht="20.25" customHeight="1" spans="1:3">
      <c r="A70" s="63" t="s">
        <v>899</v>
      </c>
      <c r="B70" s="67" t="s">
        <v>900</v>
      </c>
      <c r="C70" s="65">
        <v>100</v>
      </c>
    </row>
    <row r="71" s="49" customFormat="1" ht="20.25" customHeight="1" spans="1:3">
      <c r="A71" s="60" t="s">
        <v>901</v>
      </c>
      <c r="B71" s="72" t="s">
        <v>90</v>
      </c>
      <c r="C71" s="71">
        <f t="shared" ref="C71" si="20">C72+C74</f>
        <v>447</v>
      </c>
    </row>
    <row r="72" s="49" customFormat="1" ht="20.25" customHeight="1" spans="1:3">
      <c r="A72" s="60" t="s">
        <v>902</v>
      </c>
      <c r="B72" s="71" t="s">
        <v>903</v>
      </c>
      <c r="C72" s="71">
        <f t="shared" si="19"/>
        <v>2</v>
      </c>
    </row>
    <row r="73" s="49" customFormat="1" ht="20.25" customHeight="1" spans="1:3">
      <c r="A73" s="63" t="s">
        <v>904</v>
      </c>
      <c r="B73" s="71" t="s">
        <v>905</v>
      </c>
      <c r="C73" s="65">
        <v>2</v>
      </c>
    </row>
    <row r="74" s="49" customFormat="1" ht="20.25" customHeight="1" spans="1:3">
      <c r="A74" s="63" t="s">
        <v>906</v>
      </c>
      <c r="B74" s="71" t="s">
        <v>907</v>
      </c>
      <c r="C74" s="71">
        <f t="shared" si="19"/>
        <v>445</v>
      </c>
    </row>
    <row r="75" s="49" customFormat="1" ht="20.25" customHeight="1" spans="1:3">
      <c r="A75" s="63" t="s">
        <v>908</v>
      </c>
      <c r="B75" s="71" t="s">
        <v>909</v>
      </c>
      <c r="C75" s="65">
        <v>445</v>
      </c>
    </row>
    <row r="76" s="49" customFormat="1" ht="20.25" customHeight="1" spans="1:3">
      <c r="A76" s="60" t="s">
        <v>709</v>
      </c>
      <c r="B76" s="72" t="s">
        <v>91</v>
      </c>
      <c r="C76" s="71">
        <f>C77+C81+C84+C88+C94+C96+C99+C104+C110+C112+C115+C117+C107+C86</f>
        <v>6400</v>
      </c>
    </row>
    <row r="77" s="49" customFormat="1" ht="20.25" customHeight="1" spans="1:3">
      <c r="A77" s="63" t="s">
        <v>910</v>
      </c>
      <c r="B77" s="71" t="s">
        <v>911</v>
      </c>
      <c r="C77" s="71">
        <f t="shared" ref="C77" si="21">SUM(C78:C80)</f>
        <v>226</v>
      </c>
    </row>
    <row r="78" s="49" customFormat="1" ht="20.25" customHeight="1" spans="1:3">
      <c r="A78" s="63" t="s">
        <v>912</v>
      </c>
      <c r="B78" s="71" t="s">
        <v>794</v>
      </c>
      <c r="C78" s="65">
        <v>219</v>
      </c>
    </row>
    <row r="79" s="49" customFormat="1" ht="20.25" customHeight="1" spans="1:3">
      <c r="A79" s="63" t="s">
        <v>913</v>
      </c>
      <c r="B79" s="71" t="s">
        <v>914</v>
      </c>
      <c r="C79" s="65">
        <v>1</v>
      </c>
    </row>
    <row r="80" s="49" customFormat="1" ht="20.25" customHeight="1" spans="1:3">
      <c r="A80" s="63" t="s">
        <v>915</v>
      </c>
      <c r="B80" s="71" t="s">
        <v>916</v>
      </c>
      <c r="C80" s="65">
        <v>6</v>
      </c>
    </row>
    <row r="81" s="49" customFormat="1" ht="20.25" customHeight="1" spans="1:3">
      <c r="A81" s="63" t="s">
        <v>917</v>
      </c>
      <c r="B81" s="71" t="s">
        <v>918</v>
      </c>
      <c r="C81" s="71">
        <f t="shared" ref="C81" si="22">SUM(C82:C83)</f>
        <v>110</v>
      </c>
    </row>
    <row r="82" s="49" customFormat="1" ht="20.25" customHeight="1" spans="1:3">
      <c r="A82" s="63" t="s">
        <v>919</v>
      </c>
      <c r="B82" s="71" t="s">
        <v>794</v>
      </c>
      <c r="C82" s="65">
        <v>106</v>
      </c>
    </row>
    <row r="83" s="49" customFormat="1" ht="20.25" customHeight="1" spans="1:3">
      <c r="A83" s="63" t="s">
        <v>920</v>
      </c>
      <c r="B83" s="71" t="s">
        <v>921</v>
      </c>
      <c r="C83" s="65">
        <v>4</v>
      </c>
    </row>
    <row r="84" s="49" customFormat="1" ht="20.25" customHeight="1" spans="1:3">
      <c r="A84" s="63" t="s">
        <v>922</v>
      </c>
      <c r="B84" s="71" t="s">
        <v>923</v>
      </c>
      <c r="C84" s="71">
        <f t="shared" ref="C84" si="23">SUM(C85)</f>
        <v>846</v>
      </c>
    </row>
    <row r="85" s="49" customFormat="1" ht="20.25" customHeight="1" spans="1:3">
      <c r="A85" s="63" t="s">
        <v>924</v>
      </c>
      <c r="B85" s="71" t="s">
        <v>925</v>
      </c>
      <c r="C85" s="65">
        <v>846</v>
      </c>
    </row>
    <row r="86" s="49" customFormat="1" ht="20.25" customHeight="1" spans="1:3">
      <c r="A86" s="63">
        <v>20807</v>
      </c>
      <c r="B86" s="71" t="s">
        <v>926</v>
      </c>
      <c r="C86" s="65">
        <f>SUM(C87)</f>
        <v>87</v>
      </c>
    </row>
    <row r="87" s="49" customFormat="1" ht="20.25" customHeight="1" spans="1:3">
      <c r="A87" s="63">
        <v>2080799</v>
      </c>
      <c r="B87" s="71" t="s">
        <v>927</v>
      </c>
      <c r="C87" s="65">
        <v>87</v>
      </c>
    </row>
    <row r="88" s="49" customFormat="1" ht="20.25" customHeight="1" spans="1:3">
      <c r="A88" s="63" t="s">
        <v>928</v>
      </c>
      <c r="B88" s="71" t="s">
        <v>929</v>
      </c>
      <c r="C88" s="71">
        <f>SUM(C89:C93)</f>
        <v>94</v>
      </c>
    </row>
    <row r="89" s="49" customFormat="1" ht="20.25" customHeight="1" spans="1:3">
      <c r="A89" s="63">
        <v>2080801</v>
      </c>
      <c r="B89" s="71" t="s">
        <v>930</v>
      </c>
      <c r="C89" s="65">
        <v>6</v>
      </c>
    </row>
    <row r="90" s="49" customFormat="1" ht="20.25" customHeight="1" spans="1:3">
      <c r="A90" s="63">
        <v>2080802</v>
      </c>
      <c r="B90" s="71" t="s">
        <v>931</v>
      </c>
      <c r="C90" s="65">
        <v>17</v>
      </c>
    </row>
    <row r="91" s="49" customFormat="1" ht="20.25" customHeight="1" spans="1:3">
      <c r="A91" s="63">
        <v>2080803</v>
      </c>
      <c r="B91" s="71" t="s">
        <v>932</v>
      </c>
      <c r="C91" s="65">
        <v>37</v>
      </c>
    </row>
    <row r="92" s="49" customFormat="1" ht="20.25" customHeight="1" spans="1:3">
      <c r="A92" s="63" t="s">
        <v>933</v>
      </c>
      <c r="B92" s="71" t="s">
        <v>934</v>
      </c>
      <c r="C92" s="65">
        <v>29</v>
      </c>
    </row>
    <row r="93" s="49" customFormat="1" ht="20.25" customHeight="1" spans="1:3">
      <c r="A93" s="63" t="s">
        <v>935</v>
      </c>
      <c r="B93" s="71" t="s">
        <v>936</v>
      </c>
      <c r="C93" s="65">
        <v>5</v>
      </c>
    </row>
    <row r="94" s="49" customFormat="1" ht="20.25" customHeight="1" spans="1:3">
      <c r="A94" s="63" t="s">
        <v>937</v>
      </c>
      <c r="B94" s="71" t="s">
        <v>938</v>
      </c>
      <c r="C94" s="71">
        <f t="shared" ref="C94" si="24">SUM(C95)</f>
        <v>67</v>
      </c>
    </row>
    <row r="95" s="49" customFormat="1" ht="20.25" customHeight="1" spans="1:3">
      <c r="A95" s="63" t="s">
        <v>939</v>
      </c>
      <c r="B95" s="71" t="s">
        <v>940</v>
      </c>
      <c r="C95" s="65">
        <v>67</v>
      </c>
    </row>
    <row r="96" s="49" customFormat="1" ht="20.25" customHeight="1" spans="1:3">
      <c r="A96" s="63" t="s">
        <v>941</v>
      </c>
      <c r="B96" s="71" t="s">
        <v>942</v>
      </c>
      <c r="C96" s="71">
        <f t="shared" ref="C96" si="25">SUM(C97:C98)</f>
        <v>76</v>
      </c>
    </row>
    <row r="97" s="49" customFormat="1" ht="20.25" customHeight="1" spans="1:3">
      <c r="A97" s="63" t="s">
        <v>943</v>
      </c>
      <c r="B97" s="71" t="s">
        <v>944</v>
      </c>
      <c r="C97" s="65">
        <v>1</v>
      </c>
    </row>
    <row r="98" s="49" customFormat="1" ht="20.25" customHeight="1" spans="1:3">
      <c r="A98" s="63" t="s">
        <v>945</v>
      </c>
      <c r="B98" s="71" t="s">
        <v>946</v>
      </c>
      <c r="C98" s="65">
        <v>75</v>
      </c>
    </row>
    <row r="99" s="49" customFormat="1" ht="20.25" customHeight="1" spans="1:3">
      <c r="A99" s="63" t="s">
        <v>947</v>
      </c>
      <c r="B99" s="71" t="s">
        <v>948</v>
      </c>
      <c r="C99" s="71">
        <f t="shared" ref="C99" si="26">SUM(C100:C103)</f>
        <v>11</v>
      </c>
    </row>
    <row r="100" s="49" customFormat="1" ht="20.25" customHeight="1" spans="1:3">
      <c r="A100" s="63" t="s">
        <v>949</v>
      </c>
      <c r="B100" s="71" t="s">
        <v>794</v>
      </c>
      <c r="C100" s="65">
        <v>1</v>
      </c>
    </row>
    <row r="101" s="49" customFormat="1" ht="20.25" customHeight="1" spans="1:3">
      <c r="A101" s="63" t="s">
        <v>950</v>
      </c>
      <c r="B101" s="71" t="s">
        <v>951</v>
      </c>
      <c r="C101" s="65">
        <v>0</v>
      </c>
    </row>
    <row r="102" s="49" customFormat="1" ht="20.25" customHeight="1" spans="1:3">
      <c r="A102" s="63" t="s">
        <v>952</v>
      </c>
      <c r="B102" s="71" t="s">
        <v>953</v>
      </c>
      <c r="C102" s="65">
        <v>8</v>
      </c>
    </row>
    <row r="103" s="49" customFormat="1" ht="20.25" customHeight="1" spans="1:3">
      <c r="A103" s="63" t="s">
        <v>954</v>
      </c>
      <c r="B103" s="71" t="s">
        <v>955</v>
      </c>
      <c r="C103" s="65">
        <v>2</v>
      </c>
    </row>
    <row r="104" s="49" customFormat="1" ht="20.25" customHeight="1" spans="1:3">
      <c r="A104" s="63" t="s">
        <v>956</v>
      </c>
      <c r="B104" s="71" t="s">
        <v>957</v>
      </c>
      <c r="C104" s="71">
        <f t="shared" ref="C104" si="27">SUM(C105:C106)</f>
        <v>77</v>
      </c>
    </row>
    <row r="105" s="49" customFormat="1" ht="20.25" customHeight="1" spans="1:3">
      <c r="A105" s="63" t="s">
        <v>958</v>
      </c>
      <c r="B105" s="71" t="s">
        <v>959</v>
      </c>
      <c r="C105" s="65">
        <v>47</v>
      </c>
    </row>
    <row r="106" s="49" customFormat="1" ht="20.25" customHeight="1" spans="1:3">
      <c r="A106" s="63" t="s">
        <v>960</v>
      </c>
      <c r="B106" s="71" t="s">
        <v>961</v>
      </c>
      <c r="C106" s="65">
        <v>30</v>
      </c>
    </row>
    <row r="107" s="49" customFormat="1" ht="20.25" customHeight="1" spans="1:3">
      <c r="A107" s="63">
        <v>20821</v>
      </c>
      <c r="B107" s="71" t="s">
        <v>962</v>
      </c>
      <c r="C107" s="65">
        <f>SUM(C108:C109)</f>
        <v>6</v>
      </c>
    </row>
    <row r="108" s="49" customFormat="1" ht="20.25" customHeight="1" spans="1:3">
      <c r="A108" s="63">
        <v>2082101</v>
      </c>
      <c r="B108" s="71" t="s">
        <v>963</v>
      </c>
      <c r="C108" s="65">
        <v>4</v>
      </c>
    </row>
    <row r="109" s="49" customFormat="1" ht="20.25" customHeight="1" spans="1:3">
      <c r="A109" s="63">
        <v>2082102</v>
      </c>
      <c r="B109" s="71" t="s">
        <v>964</v>
      </c>
      <c r="C109" s="65">
        <v>2</v>
      </c>
    </row>
    <row r="110" s="49" customFormat="1" ht="20.25" customHeight="1" spans="1:3">
      <c r="A110" s="63" t="s">
        <v>965</v>
      </c>
      <c r="B110" s="71" t="s">
        <v>966</v>
      </c>
      <c r="C110" s="71">
        <f t="shared" ref="C110" si="28">SUM(C111)</f>
        <v>3</v>
      </c>
    </row>
    <row r="111" s="49" customFormat="1" ht="20.25" customHeight="1" spans="1:3">
      <c r="A111" s="63" t="s">
        <v>967</v>
      </c>
      <c r="B111" s="71" t="s">
        <v>968</v>
      </c>
      <c r="C111" s="65">
        <v>3</v>
      </c>
    </row>
    <row r="112" s="49" customFormat="1" ht="20.25" customHeight="1" spans="1:3">
      <c r="A112" s="63" t="s">
        <v>969</v>
      </c>
      <c r="B112" s="71" t="s">
        <v>970</v>
      </c>
      <c r="C112" s="71">
        <f t="shared" ref="C112" si="29">SUM(C113:C114)</f>
        <v>4141</v>
      </c>
    </row>
    <row r="113" s="49" customFormat="1" ht="20.25" customHeight="1" spans="1:3">
      <c r="A113" s="63" t="s">
        <v>971</v>
      </c>
      <c r="B113" s="71" t="s">
        <v>972</v>
      </c>
      <c r="C113" s="65">
        <v>677</v>
      </c>
    </row>
    <row r="114" s="49" customFormat="1" ht="20.25" customHeight="1" spans="1:3">
      <c r="A114" s="63" t="s">
        <v>973</v>
      </c>
      <c r="B114" s="71" t="s">
        <v>974</v>
      </c>
      <c r="C114" s="65">
        <v>3464</v>
      </c>
    </row>
    <row r="115" s="49" customFormat="1" ht="20.25" customHeight="1" spans="1:3">
      <c r="A115" s="63" t="s">
        <v>975</v>
      </c>
      <c r="B115" s="73" t="s">
        <v>976</v>
      </c>
      <c r="C115" s="71">
        <f t="shared" ref="C115" si="30">SUM(C116)</f>
        <v>30</v>
      </c>
    </row>
    <row r="116" s="49" customFormat="1" ht="20.25" customHeight="1" spans="1:3">
      <c r="A116" s="63" t="s">
        <v>977</v>
      </c>
      <c r="B116" s="71" t="s">
        <v>978</v>
      </c>
      <c r="C116" s="65">
        <v>30</v>
      </c>
    </row>
    <row r="117" s="49" customFormat="1" ht="20.25" customHeight="1" spans="1:3">
      <c r="A117" s="63" t="s">
        <v>979</v>
      </c>
      <c r="B117" s="71" t="s">
        <v>980</v>
      </c>
      <c r="C117" s="65">
        <v>626</v>
      </c>
    </row>
    <row r="118" s="49" customFormat="1" ht="20.25" customHeight="1" spans="1:3">
      <c r="A118" s="60" t="s">
        <v>981</v>
      </c>
      <c r="B118" s="72" t="s">
        <v>92</v>
      </c>
      <c r="C118" s="71">
        <f>C119+C121+C123+C126+C130+C133+C136+C138+C140</f>
        <v>3587</v>
      </c>
    </row>
    <row r="119" s="49" customFormat="1" ht="20.25" customHeight="1" spans="1:3">
      <c r="A119" s="63" t="s">
        <v>982</v>
      </c>
      <c r="B119" s="71" t="s">
        <v>983</v>
      </c>
      <c r="C119" s="71">
        <f t="shared" ref="C119" si="31">SUM(C120)</f>
        <v>153</v>
      </c>
    </row>
    <row r="120" s="49" customFormat="1" ht="20.25" customHeight="1" spans="1:3">
      <c r="A120" s="63" t="s">
        <v>984</v>
      </c>
      <c r="B120" s="71" t="s">
        <v>794</v>
      </c>
      <c r="C120" s="65">
        <v>153</v>
      </c>
    </row>
    <row r="121" s="49" customFormat="1" ht="20.25" customHeight="1" spans="1:3">
      <c r="A121" s="63" t="s">
        <v>985</v>
      </c>
      <c r="B121" s="71" t="s">
        <v>986</v>
      </c>
      <c r="C121" s="71">
        <f t="shared" ref="C121" si="32">SUM(C122)</f>
        <v>302</v>
      </c>
    </row>
    <row r="122" s="49" customFormat="1" ht="20.25" customHeight="1" spans="1:3">
      <c r="A122" s="63" t="s">
        <v>987</v>
      </c>
      <c r="B122" s="71" t="s">
        <v>988</v>
      </c>
      <c r="C122" s="65">
        <v>302</v>
      </c>
    </row>
    <row r="123" s="49" customFormat="1" ht="20.25" customHeight="1" spans="1:3">
      <c r="A123" s="63" t="s">
        <v>989</v>
      </c>
      <c r="B123" s="71" t="s">
        <v>990</v>
      </c>
      <c r="C123" s="71">
        <f t="shared" ref="C123" si="33">SUM(C124:C125)</f>
        <v>263</v>
      </c>
    </row>
    <row r="124" s="49" customFormat="1" ht="20.25" customHeight="1" spans="1:3">
      <c r="A124" s="63" t="s">
        <v>991</v>
      </c>
      <c r="B124" s="71" t="s">
        <v>992</v>
      </c>
      <c r="C124" s="65">
        <v>216</v>
      </c>
    </row>
    <row r="125" s="49" customFormat="1" ht="20.25" customHeight="1" spans="1:3">
      <c r="A125" s="63" t="s">
        <v>993</v>
      </c>
      <c r="B125" s="71" t="s">
        <v>994</v>
      </c>
      <c r="C125" s="65">
        <v>47</v>
      </c>
    </row>
    <row r="126" s="49" customFormat="1" ht="20.25" customHeight="1" spans="1:3">
      <c r="A126" s="63" t="s">
        <v>995</v>
      </c>
      <c r="B126" s="71" t="s">
        <v>996</v>
      </c>
      <c r="C126" s="71">
        <f t="shared" ref="C126" si="34">SUM(C127:C129)</f>
        <v>285</v>
      </c>
    </row>
    <row r="127" s="49" customFormat="1" ht="20.25" customHeight="1" spans="1:3">
      <c r="A127" s="63" t="s">
        <v>997</v>
      </c>
      <c r="B127" s="71" t="s">
        <v>998</v>
      </c>
      <c r="C127" s="65">
        <v>32</v>
      </c>
    </row>
    <row r="128" s="49" customFormat="1" ht="20.25" customHeight="1" spans="1:3">
      <c r="A128" s="63" t="s">
        <v>999</v>
      </c>
      <c r="B128" s="71" t="s">
        <v>1000</v>
      </c>
      <c r="C128" s="65">
        <v>250</v>
      </c>
    </row>
    <row r="129" s="49" customFormat="1" ht="20.25" customHeight="1" spans="1:3">
      <c r="A129" s="63" t="s">
        <v>1001</v>
      </c>
      <c r="B129" s="71" t="s">
        <v>1002</v>
      </c>
      <c r="C129" s="65">
        <v>3</v>
      </c>
    </row>
    <row r="130" s="49" customFormat="1" ht="20.25" customHeight="1" spans="1:3">
      <c r="A130" s="63" t="s">
        <v>1003</v>
      </c>
      <c r="B130" s="71" t="s">
        <v>1004</v>
      </c>
      <c r="C130" s="71">
        <f t="shared" ref="C130" si="35">SUM(C131:C132)</f>
        <v>223</v>
      </c>
    </row>
    <row r="131" s="49" customFormat="1" ht="20.25" customHeight="1" spans="1:3">
      <c r="A131" s="63" t="s">
        <v>1005</v>
      </c>
      <c r="B131" s="71" t="s">
        <v>1006</v>
      </c>
      <c r="C131" s="65">
        <v>171</v>
      </c>
    </row>
    <row r="132" s="49" customFormat="1" ht="20.25" customHeight="1" spans="1:3">
      <c r="A132" s="63" t="s">
        <v>1007</v>
      </c>
      <c r="B132" s="71" t="s">
        <v>1008</v>
      </c>
      <c r="C132" s="65">
        <v>52</v>
      </c>
    </row>
    <row r="133" s="49" customFormat="1" ht="20.25" customHeight="1" spans="1:3">
      <c r="A133" s="63" t="s">
        <v>1009</v>
      </c>
      <c r="B133" s="71" t="s">
        <v>1010</v>
      </c>
      <c r="C133" s="71">
        <f t="shared" ref="C133" si="36">SUM(C134:C135)</f>
        <v>936</v>
      </c>
    </row>
    <row r="134" s="49" customFormat="1" ht="20.25" customHeight="1" spans="1:3">
      <c r="A134" s="63" t="s">
        <v>1011</v>
      </c>
      <c r="B134" s="71" t="s">
        <v>1012</v>
      </c>
      <c r="C134" s="65">
        <v>762</v>
      </c>
    </row>
    <row r="135" s="49" customFormat="1" ht="20.25" customHeight="1" spans="1:3">
      <c r="A135" s="63" t="s">
        <v>1013</v>
      </c>
      <c r="B135" s="71" t="s">
        <v>1014</v>
      </c>
      <c r="C135" s="65">
        <v>174</v>
      </c>
    </row>
    <row r="136" s="49" customFormat="1" ht="20.25" customHeight="1" spans="1:3">
      <c r="A136" s="63" t="s">
        <v>1015</v>
      </c>
      <c r="B136" s="71" t="s">
        <v>1016</v>
      </c>
      <c r="C136" s="71">
        <f t="shared" ref="C136" si="37">SUM(C137)</f>
        <v>1377</v>
      </c>
    </row>
    <row r="137" s="49" customFormat="1" ht="20.25" customHeight="1" spans="1:3">
      <c r="A137" s="63" t="s">
        <v>1017</v>
      </c>
      <c r="B137" s="71" t="s">
        <v>1018</v>
      </c>
      <c r="C137" s="65">
        <v>1377</v>
      </c>
    </row>
    <row r="138" s="49" customFormat="1" ht="20.25" customHeight="1" spans="1:3">
      <c r="A138" s="63" t="s">
        <v>1019</v>
      </c>
      <c r="B138" s="71" t="s">
        <v>1020</v>
      </c>
      <c r="C138" s="71">
        <f t="shared" ref="C138" si="38">SUM(C139)</f>
        <v>46</v>
      </c>
    </row>
    <row r="139" s="49" customFormat="1" ht="20.25" customHeight="1" spans="1:3">
      <c r="A139" s="63" t="s">
        <v>1021</v>
      </c>
      <c r="B139" s="71" t="s">
        <v>1022</v>
      </c>
      <c r="C139" s="65">
        <v>46</v>
      </c>
    </row>
    <row r="140" s="49" customFormat="1" ht="20.25" customHeight="1" spans="1:3">
      <c r="A140" s="63">
        <v>21014</v>
      </c>
      <c r="B140" s="71" t="s">
        <v>1023</v>
      </c>
      <c r="C140" s="65">
        <f>SUM(C141)</f>
        <v>2</v>
      </c>
    </row>
    <row r="141" s="49" customFormat="1" ht="20.25" customHeight="1" spans="1:3">
      <c r="A141" s="63">
        <v>2101401</v>
      </c>
      <c r="B141" s="71" t="s">
        <v>1024</v>
      </c>
      <c r="C141" s="65">
        <v>2</v>
      </c>
    </row>
    <row r="142" s="49" customFormat="1" ht="20.25" customHeight="1" spans="1:3">
      <c r="A142" s="60" t="s">
        <v>368</v>
      </c>
      <c r="B142" s="74" t="s">
        <v>94</v>
      </c>
      <c r="C142" s="71">
        <f t="shared" ref="C142" si="39">C143+C146+C148+C150+C152</f>
        <v>1927</v>
      </c>
    </row>
    <row r="143" s="49" customFormat="1" ht="20.25" customHeight="1" spans="1:3">
      <c r="A143" s="63" t="s">
        <v>1025</v>
      </c>
      <c r="B143" s="75" t="s">
        <v>1026</v>
      </c>
      <c r="C143" s="71">
        <f t="shared" ref="C143" si="40">SUM(C144:C145)</f>
        <v>269</v>
      </c>
    </row>
    <row r="144" s="49" customFormat="1" ht="20.25" customHeight="1" spans="1:3">
      <c r="A144" s="63" t="s">
        <v>1027</v>
      </c>
      <c r="B144" s="75" t="s">
        <v>794</v>
      </c>
      <c r="C144" s="65">
        <v>265</v>
      </c>
    </row>
    <row r="145" s="49" customFormat="1" ht="20.25" customHeight="1" spans="1:3">
      <c r="A145" s="63" t="s">
        <v>1028</v>
      </c>
      <c r="B145" s="75" t="s">
        <v>1029</v>
      </c>
      <c r="C145" s="65">
        <v>4</v>
      </c>
    </row>
    <row r="146" s="49" customFormat="1" ht="20.25" customHeight="1" spans="1:3">
      <c r="A146" s="63" t="s">
        <v>1030</v>
      </c>
      <c r="B146" s="75" t="s">
        <v>1031</v>
      </c>
      <c r="C146" s="71">
        <f t="shared" ref="C146:C150" si="41">SUM(C147)</f>
        <v>498</v>
      </c>
    </row>
    <row r="147" s="49" customFormat="1" ht="20.25" customHeight="1" spans="1:3">
      <c r="A147" s="63" t="s">
        <v>1032</v>
      </c>
      <c r="B147" s="75" t="s">
        <v>1033</v>
      </c>
      <c r="C147" s="65">
        <v>498</v>
      </c>
    </row>
    <row r="148" s="49" customFormat="1" ht="20.25" customHeight="1" spans="1:3">
      <c r="A148" s="63" t="s">
        <v>1034</v>
      </c>
      <c r="B148" s="75" t="s">
        <v>1035</v>
      </c>
      <c r="C148" s="71">
        <f t="shared" si="41"/>
        <v>56</v>
      </c>
    </row>
    <row r="149" s="49" customFormat="1" ht="20.25" customHeight="1" spans="1:3">
      <c r="A149" s="63">
        <v>2120399</v>
      </c>
      <c r="B149" s="75" t="s">
        <v>1036</v>
      </c>
      <c r="C149" s="65">
        <v>56</v>
      </c>
    </row>
    <row r="150" s="49" customFormat="1" ht="20.25" customHeight="1" spans="1:3">
      <c r="A150" s="63" t="s">
        <v>1037</v>
      </c>
      <c r="B150" s="75" t="s">
        <v>1038</v>
      </c>
      <c r="C150" s="71">
        <f t="shared" si="41"/>
        <v>1096</v>
      </c>
    </row>
    <row r="151" s="49" customFormat="1" ht="20.25" customHeight="1" spans="1:3">
      <c r="A151" s="63" t="s">
        <v>1039</v>
      </c>
      <c r="B151" s="75" t="s">
        <v>1040</v>
      </c>
      <c r="C151" s="65">
        <v>1096</v>
      </c>
    </row>
    <row r="152" s="49" customFormat="1" ht="20.25" customHeight="1" spans="1:3">
      <c r="A152" s="63" t="s">
        <v>1041</v>
      </c>
      <c r="B152" s="75" t="s">
        <v>1042</v>
      </c>
      <c r="C152" s="71">
        <f t="shared" ref="C152" si="42">SUM(C153)</f>
        <v>8</v>
      </c>
    </row>
    <row r="153" s="49" customFormat="1" ht="20.25" customHeight="1" spans="1:3">
      <c r="A153" s="63" t="s">
        <v>1043</v>
      </c>
      <c r="B153" s="75" t="s">
        <v>1044</v>
      </c>
      <c r="C153" s="65">
        <v>8</v>
      </c>
    </row>
    <row r="154" s="49" customFormat="1" ht="20.25" customHeight="1" spans="1:3">
      <c r="A154" s="60" t="s">
        <v>1045</v>
      </c>
      <c r="B154" s="74" t="s">
        <v>95</v>
      </c>
      <c r="C154" s="71">
        <f t="shared" ref="C154" si="43">C155+C167+C171+C174+C176</f>
        <v>5538</v>
      </c>
    </row>
    <row r="155" s="49" customFormat="1" ht="20.25" customHeight="1" spans="1:3">
      <c r="A155" s="63" t="s">
        <v>1046</v>
      </c>
      <c r="B155" s="75" t="s">
        <v>1047</v>
      </c>
      <c r="C155" s="71">
        <f t="shared" ref="C155" si="44">SUM(C156:C166)</f>
        <v>4389</v>
      </c>
    </row>
    <row r="156" s="49" customFormat="1" ht="20.25" customHeight="1" spans="1:3">
      <c r="A156" s="63" t="s">
        <v>1048</v>
      </c>
      <c r="B156" s="75" t="s">
        <v>794</v>
      </c>
      <c r="C156" s="65">
        <v>309</v>
      </c>
    </row>
    <row r="157" s="49" customFormat="1" ht="20.25" customHeight="1" spans="1:3">
      <c r="A157" s="63" t="s">
        <v>1049</v>
      </c>
      <c r="B157" s="75" t="s">
        <v>1050</v>
      </c>
      <c r="C157" s="65">
        <v>90</v>
      </c>
    </row>
    <row r="158" s="49" customFormat="1" ht="20.25" customHeight="1" spans="1:3">
      <c r="A158" s="63">
        <v>2130106</v>
      </c>
      <c r="B158" s="75" t="s">
        <v>1051</v>
      </c>
      <c r="C158" s="65">
        <v>28</v>
      </c>
    </row>
    <row r="159" s="49" customFormat="1" ht="20.25" customHeight="1" spans="1:3">
      <c r="A159" s="63" t="s">
        <v>1052</v>
      </c>
      <c r="B159" s="75" t="s">
        <v>1053</v>
      </c>
      <c r="C159" s="65">
        <v>61</v>
      </c>
    </row>
    <row r="160" s="49" customFormat="1" ht="20.25" customHeight="1" spans="1:3">
      <c r="A160" s="63" t="s">
        <v>1054</v>
      </c>
      <c r="B160" s="75" t="s">
        <v>1055</v>
      </c>
      <c r="C160" s="65">
        <v>65</v>
      </c>
    </row>
    <row r="161" s="49" customFormat="1" ht="20.25" customHeight="1" spans="1:3">
      <c r="A161" s="63" t="s">
        <v>1056</v>
      </c>
      <c r="B161" s="75" t="s">
        <v>1057</v>
      </c>
      <c r="C161" s="65">
        <v>117</v>
      </c>
    </row>
    <row r="162" s="49" customFormat="1" ht="20.25" customHeight="1" spans="1:3">
      <c r="A162" s="63">
        <v>2130122</v>
      </c>
      <c r="B162" s="75" t="s">
        <v>1058</v>
      </c>
      <c r="C162" s="65">
        <v>989</v>
      </c>
    </row>
    <row r="163" s="49" customFormat="1" ht="20.25" customHeight="1" spans="1:3">
      <c r="A163" s="63">
        <v>2130124</v>
      </c>
      <c r="B163" s="62" t="s">
        <v>1059</v>
      </c>
      <c r="C163" s="65">
        <v>280</v>
      </c>
    </row>
    <row r="164" s="49" customFormat="1" ht="20.25" customHeight="1" spans="1:3">
      <c r="A164" s="63" t="s">
        <v>1060</v>
      </c>
      <c r="B164" s="75" t="s">
        <v>1061</v>
      </c>
      <c r="C164" s="65">
        <v>300</v>
      </c>
    </row>
    <row r="165" s="49" customFormat="1" ht="20.25" customHeight="1" spans="1:3">
      <c r="A165" s="63" t="s">
        <v>1062</v>
      </c>
      <c r="B165" s="75" t="s">
        <v>1063</v>
      </c>
      <c r="C165" s="65">
        <v>14</v>
      </c>
    </row>
    <row r="166" s="49" customFormat="1" ht="20.25" customHeight="1" spans="1:3">
      <c r="A166" s="63" t="s">
        <v>1064</v>
      </c>
      <c r="B166" s="75" t="s">
        <v>1065</v>
      </c>
      <c r="C166" s="65">
        <v>2136</v>
      </c>
    </row>
    <row r="167" s="49" customFormat="1" ht="20.25" customHeight="1" spans="1:3">
      <c r="A167" s="63" t="s">
        <v>1066</v>
      </c>
      <c r="B167" s="75" t="s">
        <v>1067</v>
      </c>
      <c r="C167" s="71">
        <f t="shared" ref="C167" si="45">SUM(C168:C170)</f>
        <v>73</v>
      </c>
    </row>
    <row r="168" s="49" customFormat="1" ht="20.25" customHeight="1" spans="1:3">
      <c r="A168" s="63">
        <v>2130311</v>
      </c>
      <c r="B168" s="75" t="s">
        <v>1068</v>
      </c>
      <c r="C168" s="65">
        <v>30</v>
      </c>
    </row>
    <row r="169" s="49" customFormat="1" ht="20.25" customHeight="1" spans="1:3">
      <c r="A169" s="63">
        <v>2130316</v>
      </c>
      <c r="B169" s="75" t="s">
        <v>1069</v>
      </c>
      <c r="C169" s="65">
        <v>40</v>
      </c>
    </row>
    <row r="170" s="49" customFormat="1" ht="20.25" customHeight="1" spans="1:3">
      <c r="A170" s="63" t="s">
        <v>1070</v>
      </c>
      <c r="B170" s="75" t="s">
        <v>1071</v>
      </c>
      <c r="C170" s="65">
        <v>3</v>
      </c>
    </row>
    <row r="171" s="49" customFormat="1" ht="20.25" customHeight="1" spans="1:3">
      <c r="A171" s="63" t="s">
        <v>1072</v>
      </c>
      <c r="B171" s="75" t="s">
        <v>1073</v>
      </c>
      <c r="C171" s="71">
        <f t="shared" ref="C171" si="46">SUM(C172:C173)</f>
        <v>279</v>
      </c>
    </row>
    <row r="172" s="49" customFormat="1" ht="20.25" customHeight="1" spans="1:3">
      <c r="A172" s="63" t="s">
        <v>1074</v>
      </c>
      <c r="B172" s="75" t="s">
        <v>1075</v>
      </c>
      <c r="C172" s="65">
        <v>10</v>
      </c>
    </row>
    <row r="173" s="49" customFormat="1" ht="20.25" customHeight="1" spans="1:3">
      <c r="A173" s="63" t="s">
        <v>1076</v>
      </c>
      <c r="B173" s="75" t="s">
        <v>1077</v>
      </c>
      <c r="C173" s="65">
        <v>269</v>
      </c>
    </row>
    <row r="174" s="49" customFormat="1" ht="20.25" customHeight="1" spans="1:3">
      <c r="A174" s="63" t="s">
        <v>1078</v>
      </c>
      <c r="B174" s="75" t="s">
        <v>1079</v>
      </c>
      <c r="C174" s="71">
        <f t="shared" ref="C174:C178" si="47">C175</f>
        <v>317</v>
      </c>
    </row>
    <row r="175" s="49" customFormat="1" ht="20.25" customHeight="1" spans="1:3">
      <c r="A175" s="63" t="s">
        <v>1080</v>
      </c>
      <c r="B175" s="75" t="s">
        <v>1081</v>
      </c>
      <c r="C175" s="65">
        <v>317</v>
      </c>
    </row>
    <row r="176" s="49" customFormat="1" ht="20.25" customHeight="1" spans="1:3">
      <c r="A176" s="63" t="s">
        <v>1082</v>
      </c>
      <c r="B176" s="75" t="s">
        <v>319</v>
      </c>
      <c r="C176" s="71">
        <f t="shared" si="47"/>
        <v>480</v>
      </c>
    </row>
    <row r="177" s="49" customFormat="1" ht="20.25" customHeight="1" spans="1:3">
      <c r="A177" s="63" t="s">
        <v>1083</v>
      </c>
      <c r="B177" s="75" t="s">
        <v>1084</v>
      </c>
      <c r="C177" s="65">
        <v>480</v>
      </c>
    </row>
    <row r="178" s="49" customFormat="1" ht="20.25" customHeight="1" spans="1:3">
      <c r="A178" s="60" t="s">
        <v>1085</v>
      </c>
      <c r="B178" s="75" t="s">
        <v>96</v>
      </c>
      <c r="C178" s="71">
        <f t="shared" si="47"/>
        <v>327</v>
      </c>
    </row>
    <row r="179" s="49" customFormat="1" ht="20.25" customHeight="1" spans="1:3">
      <c r="A179" s="63" t="s">
        <v>1086</v>
      </c>
      <c r="B179" s="75" t="s">
        <v>1087</v>
      </c>
      <c r="C179" s="71">
        <f t="shared" ref="C179" si="48">SUM(C180)</f>
        <v>327</v>
      </c>
    </row>
    <row r="180" s="49" customFormat="1" ht="20.25" customHeight="1" spans="1:3">
      <c r="A180" s="63" t="s">
        <v>1088</v>
      </c>
      <c r="B180" s="75" t="s">
        <v>1089</v>
      </c>
      <c r="C180" s="65">
        <v>327</v>
      </c>
    </row>
    <row r="181" s="49" customFormat="1" ht="20.25" customHeight="1" spans="1:3">
      <c r="A181" s="60" t="s">
        <v>398</v>
      </c>
      <c r="B181" s="74" t="s">
        <v>97</v>
      </c>
      <c r="C181" s="71">
        <f t="shared" ref="C181" si="49">C182</f>
        <v>300</v>
      </c>
    </row>
    <row r="182" s="49" customFormat="1" ht="20.25" customHeight="1" spans="1:3">
      <c r="A182" s="63" t="s">
        <v>1090</v>
      </c>
      <c r="B182" s="75" t="s">
        <v>1091</v>
      </c>
      <c r="C182" s="71">
        <f t="shared" ref="C182" si="50">SUM(C183)</f>
        <v>300</v>
      </c>
    </row>
    <row r="183" s="50" customFormat="1" ht="20.25" customHeight="1" spans="1:3">
      <c r="A183" s="63" t="s">
        <v>1092</v>
      </c>
      <c r="B183" s="75" t="s">
        <v>1093</v>
      </c>
      <c r="C183" s="65">
        <v>300</v>
      </c>
    </row>
    <row r="184" s="50" customFormat="1" ht="20.25" customHeight="1" spans="1:3">
      <c r="A184" s="60" t="s">
        <v>1094</v>
      </c>
      <c r="B184" s="74" t="s">
        <v>101</v>
      </c>
      <c r="C184" s="72">
        <f t="shared" ref="C184" si="51">C185</f>
        <v>30</v>
      </c>
    </row>
    <row r="185" s="50" customFormat="1" ht="20.25" customHeight="1" spans="1:3">
      <c r="A185" s="63" t="s">
        <v>1095</v>
      </c>
      <c r="B185" s="75" t="s">
        <v>1096</v>
      </c>
      <c r="C185" s="71">
        <f t="shared" ref="C185" si="52">SUM(C186)</f>
        <v>30</v>
      </c>
    </row>
    <row r="186" s="50" customFormat="1" ht="20.25" customHeight="1" spans="1:3">
      <c r="A186" s="63" t="s">
        <v>1097</v>
      </c>
      <c r="B186" s="75" t="s">
        <v>1098</v>
      </c>
      <c r="C186" s="65">
        <v>30</v>
      </c>
    </row>
    <row r="187" s="50" customFormat="1" ht="20.25" customHeight="1" spans="1:3">
      <c r="A187" s="60" t="s">
        <v>1099</v>
      </c>
      <c r="B187" s="74" t="s">
        <v>102</v>
      </c>
      <c r="C187" s="72">
        <f t="shared" ref="C187" si="53">C188</f>
        <v>357</v>
      </c>
    </row>
    <row r="188" s="50" customFormat="1" ht="20.25" customHeight="1" spans="1:3">
      <c r="A188" s="63" t="s">
        <v>1100</v>
      </c>
      <c r="B188" s="75" t="s">
        <v>1101</v>
      </c>
      <c r="C188" s="71">
        <f t="shared" ref="C188:C195" si="54">SUM(C189)</f>
        <v>357</v>
      </c>
    </row>
    <row r="189" s="50" customFormat="1" ht="20.25" customHeight="1" spans="1:3">
      <c r="A189" s="63" t="s">
        <v>1102</v>
      </c>
      <c r="B189" s="75" t="s">
        <v>1103</v>
      </c>
      <c r="C189" s="65">
        <v>357</v>
      </c>
    </row>
    <row r="190" s="50" customFormat="1" ht="20.25" customHeight="1" spans="1:3">
      <c r="A190" s="60" t="s">
        <v>1104</v>
      </c>
      <c r="B190" s="74" t="s">
        <v>105</v>
      </c>
      <c r="C190" s="65">
        <v>500</v>
      </c>
    </row>
    <row r="191" s="50" customFormat="1" ht="20.25" customHeight="1" spans="1:3">
      <c r="A191" s="60">
        <v>231</v>
      </c>
      <c r="B191" s="74" t="s">
        <v>107</v>
      </c>
      <c r="C191" s="65">
        <f>SUM(C192)</f>
        <v>500</v>
      </c>
    </row>
    <row r="192" s="50" customFormat="1" ht="20.25" customHeight="1" spans="1:3">
      <c r="A192" s="63">
        <v>23103</v>
      </c>
      <c r="B192" s="75" t="s">
        <v>1105</v>
      </c>
      <c r="C192" s="65">
        <f>SUM(C193)</f>
        <v>500</v>
      </c>
    </row>
    <row r="193" s="50" customFormat="1" ht="20.25" customHeight="1" spans="1:3">
      <c r="A193" s="63">
        <v>2310301</v>
      </c>
      <c r="B193" s="75" t="s">
        <v>1106</v>
      </c>
      <c r="C193" s="65">
        <v>500</v>
      </c>
    </row>
    <row r="194" s="50" customFormat="1" ht="20.25" customHeight="1" spans="1:3">
      <c r="A194" s="60" t="s">
        <v>268</v>
      </c>
      <c r="B194" s="74" t="s">
        <v>108</v>
      </c>
      <c r="C194" s="72">
        <f t="shared" si="54"/>
        <v>900</v>
      </c>
    </row>
    <row r="195" s="50" customFormat="1" ht="20.25" customHeight="1" spans="1:3">
      <c r="A195" s="63" t="s">
        <v>270</v>
      </c>
      <c r="B195" s="75" t="s">
        <v>1107</v>
      </c>
      <c r="C195" s="71">
        <f t="shared" si="54"/>
        <v>900</v>
      </c>
    </row>
    <row r="196" s="50" customFormat="1" ht="20.25" customHeight="1" spans="1:3">
      <c r="A196" s="63" t="s">
        <v>1108</v>
      </c>
      <c r="B196" s="75" t="s">
        <v>1109</v>
      </c>
      <c r="C196" s="65">
        <v>900</v>
      </c>
    </row>
    <row r="197" s="50" customFormat="1" ht="20.25" customHeight="1" spans="1:3">
      <c r="A197" s="60" t="s">
        <v>1110</v>
      </c>
      <c r="B197" s="74" t="s">
        <v>109</v>
      </c>
      <c r="C197" s="72">
        <f t="shared" ref="C197" si="55">SUM(C198)</f>
        <v>1</v>
      </c>
    </row>
    <row r="198" s="50" customFormat="1" ht="20.25" customHeight="1" spans="1:3">
      <c r="A198" s="63" t="s">
        <v>1111</v>
      </c>
      <c r="B198" s="75" t="s">
        <v>1112</v>
      </c>
      <c r="C198" s="65">
        <v>1</v>
      </c>
    </row>
    <row r="199" s="50" customFormat="1" ht="20.25" customHeight="1" spans="1:3">
      <c r="A199" s="60" t="s">
        <v>403</v>
      </c>
      <c r="B199" s="74" t="s">
        <v>106</v>
      </c>
      <c r="C199" s="72">
        <f t="shared" ref="C199" si="56">SUM(C200:C201)</f>
        <v>627</v>
      </c>
    </row>
    <row r="200" s="50" customFormat="1" ht="20.25" customHeight="1" spans="1:3">
      <c r="A200" s="63" t="s">
        <v>1113</v>
      </c>
      <c r="B200" s="75" t="s">
        <v>1114</v>
      </c>
      <c r="C200" s="65">
        <v>627</v>
      </c>
    </row>
    <row r="201" s="50" customFormat="1" ht="20.25" customHeight="1" spans="1:3">
      <c r="A201" s="63" t="s">
        <v>1115</v>
      </c>
      <c r="B201" s="75" t="s">
        <v>1116</v>
      </c>
      <c r="C201" s="65">
        <v>0</v>
      </c>
    </row>
    <row r="202" s="50" customFormat="1" ht="20.25" customHeight="1" spans="1:3">
      <c r="A202" s="76" t="s">
        <v>82</v>
      </c>
      <c r="B202" s="77"/>
      <c r="C202" s="78">
        <f>C4+C38+C54+C66+C71+C76+C118+C142+C154+C178+C181+C184+C187+C190+C194+C197+C199+C191</f>
        <v>36346</v>
      </c>
    </row>
    <row r="203" spans="2:2">
      <c r="B203" s="52"/>
    </row>
    <row r="204" spans="2:2">
      <c r="B204" s="52"/>
    </row>
    <row r="205" spans="1:3">
      <c r="A205" s="79"/>
      <c r="B205" s="52"/>
      <c r="C205" s="53"/>
    </row>
    <row r="206" spans="1:3">
      <c r="A206" s="79"/>
      <c r="B206" s="52"/>
      <c r="C206" s="53"/>
    </row>
    <row r="207" spans="1:3">
      <c r="A207" s="79"/>
      <c r="B207" s="52"/>
      <c r="C207" s="53"/>
    </row>
    <row r="209" ht="13.5" spans="1:3">
      <c r="A209" s="53"/>
      <c r="B209" s="53"/>
      <c r="C209" s="53"/>
    </row>
    <row r="217" ht="13.5" spans="1:3">
      <c r="A217" s="53"/>
      <c r="B217" s="53"/>
      <c r="C217" s="53"/>
    </row>
    <row r="218" ht="13.5" spans="1:3">
      <c r="A218" s="53"/>
      <c r="B218" s="53"/>
      <c r="C218" s="53"/>
    </row>
    <row r="219" ht="13.5" spans="1:3">
      <c r="A219" s="53"/>
      <c r="B219" s="53"/>
      <c r="C219" s="53"/>
    </row>
  </sheetData>
  <mergeCells count="2">
    <mergeCell ref="A1:C1"/>
    <mergeCell ref="A202:B202"/>
  </mergeCells>
  <printOptions horizontalCentered="1"/>
  <pageMargins left="1.37795275590551" right="0.748031496062992" top="0.984251968503937" bottom="0.984251968503937" header="0.511811023622047" footer="0.511811023622047"/>
  <pageSetup paperSize="9" scale="95" orientation="portrait"/>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6"/>
  <sheetViews>
    <sheetView workbookViewId="0">
      <selection activeCell="H26" sqref="H26"/>
    </sheetView>
  </sheetViews>
  <sheetFormatPr defaultColWidth="9" defaultRowHeight="13.5" outlineLevelCol="6"/>
  <cols>
    <col min="1" max="1" width="34.625" style="1" customWidth="1"/>
    <col min="2" max="2" width="8.625" style="2" customWidth="1"/>
    <col min="3" max="3" width="34.625" style="1" customWidth="1"/>
    <col min="4" max="4" width="8.625" style="2" customWidth="1"/>
    <col min="5" max="5" width="9" style="2"/>
    <col min="6" max="6" width="30.875" style="2" hidden="1" customWidth="1"/>
    <col min="7" max="7" width="32.5" style="2" hidden="1" customWidth="1"/>
    <col min="8" max="16384" width="9" style="2"/>
  </cols>
  <sheetData>
    <row r="1" ht="27" customHeight="1" spans="1:7">
      <c r="A1" s="3" t="s">
        <v>1117</v>
      </c>
      <c r="B1" s="4"/>
      <c r="C1" s="3"/>
      <c r="D1" s="4"/>
      <c r="F1" s="5" t="s">
        <v>1118</v>
      </c>
      <c r="G1" s="5"/>
    </row>
    <row r="2" ht="15" customHeight="1" spans="1:7">
      <c r="A2" s="6"/>
      <c r="B2" s="7"/>
      <c r="C2" s="8" t="s">
        <v>53</v>
      </c>
      <c r="D2" s="9"/>
      <c r="F2" s="10"/>
      <c r="G2" s="11"/>
    </row>
    <row r="3" ht="18.95" customHeight="1" spans="1:7">
      <c r="A3" s="12" t="s">
        <v>1119</v>
      </c>
      <c r="B3" s="13"/>
      <c r="C3" s="12" t="s">
        <v>1120</v>
      </c>
      <c r="D3" s="13"/>
      <c r="F3" s="14" t="s">
        <v>1119</v>
      </c>
      <c r="G3" s="15"/>
    </row>
    <row r="4" ht="17.1" customHeight="1" spans="1:7">
      <c r="A4" s="16" t="s">
        <v>623</v>
      </c>
      <c r="B4" s="17" t="s">
        <v>55</v>
      </c>
      <c r="C4" s="16" t="s">
        <v>623</v>
      </c>
      <c r="D4" s="17" t="s">
        <v>55</v>
      </c>
      <c r="F4" s="18" t="s">
        <v>623</v>
      </c>
      <c r="G4" s="18" t="s">
        <v>55</v>
      </c>
    </row>
    <row r="5" ht="17.1" customHeight="1" spans="1:7">
      <c r="A5" s="19" t="s">
        <v>1121</v>
      </c>
      <c r="B5" s="20">
        <v>20690</v>
      </c>
      <c r="C5" s="19" t="s">
        <v>1122</v>
      </c>
      <c r="D5" s="21">
        <v>36346</v>
      </c>
      <c r="F5" s="22" t="s">
        <v>1123</v>
      </c>
      <c r="G5" s="23"/>
    </row>
    <row r="6" ht="17.1" customHeight="1" spans="1:7">
      <c r="A6" s="19" t="s">
        <v>1124</v>
      </c>
      <c r="B6" s="24">
        <f>SUBTOTAL(9,B7:B36)</f>
        <v>11741</v>
      </c>
      <c r="C6" s="19" t="s">
        <v>1125</v>
      </c>
      <c r="D6" s="25">
        <f>SUBTOTAL(9,D7:D36)</f>
        <v>0</v>
      </c>
      <c r="F6" s="26" t="s">
        <v>1126</v>
      </c>
      <c r="G6" s="23">
        <f>G7+G14+G36</f>
        <v>0</v>
      </c>
    </row>
    <row r="7" ht="17.1" customHeight="1" spans="1:7">
      <c r="A7" s="27" t="s">
        <v>1127</v>
      </c>
      <c r="B7" s="24">
        <f>SUBTOTAL(9,B8:B13)</f>
        <v>1257</v>
      </c>
      <c r="C7" s="27" t="s">
        <v>1128</v>
      </c>
      <c r="D7" s="25">
        <f>SUBTOTAL(9,D8:D13)</f>
        <v>0</v>
      </c>
      <c r="F7" s="26" t="s">
        <v>1129</v>
      </c>
      <c r="G7" s="23">
        <f>SUM(G8:G13)</f>
        <v>0</v>
      </c>
    </row>
    <row r="8" ht="17.1" customHeight="1" spans="1:7">
      <c r="A8" s="27" t="s">
        <v>1130</v>
      </c>
      <c r="B8" s="28">
        <v>119</v>
      </c>
      <c r="C8" s="27" t="s">
        <v>1131</v>
      </c>
      <c r="D8" s="29"/>
      <c r="F8" s="30" t="s">
        <v>1132</v>
      </c>
      <c r="G8" s="23"/>
    </row>
    <row r="9" ht="17.1" customHeight="1" spans="1:7">
      <c r="A9" s="27" t="s">
        <v>1133</v>
      </c>
      <c r="B9" s="28"/>
      <c r="C9" s="27" t="s">
        <v>1134</v>
      </c>
      <c r="D9" s="29"/>
      <c r="F9" s="30" t="s">
        <v>1135</v>
      </c>
      <c r="G9" s="23"/>
    </row>
    <row r="10" ht="17.1" customHeight="1" spans="1:7">
      <c r="A10" s="27" t="s">
        <v>1136</v>
      </c>
      <c r="B10" s="28">
        <v>901</v>
      </c>
      <c r="C10" s="31" t="s">
        <v>1137</v>
      </c>
      <c r="D10" s="29"/>
      <c r="F10" s="32" t="s">
        <v>1138</v>
      </c>
      <c r="G10" s="23"/>
    </row>
    <row r="11" ht="17.1" customHeight="1" spans="1:7">
      <c r="A11" s="31" t="s">
        <v>1139</v>
      </c>
      <c r="B11" s="28"/>
      <c r="C11" s="31" t="s">
        <v>1140</v>
      </c>
      <c r="D11" s="29"/>
      <c r="F11" s="32" t="s">
        <v>1141</v>
      </c>
      <c r="G11" s="23"/>
    </row>
    <row r="12" ht="17.1" customHeight="1" spans="1:7">
      <c r="A12" s="31" t="s">
        <v>1142</v>
      </c>
      <c r="B12" s="28"/>
      <c r="C12" s="31" t="s">
        <v>1143</v>
      </c>
      <c r="D12" s="29"/>
      <c r="F12" s="32" t="s">
        <v>1144</v>
      </c>
      <c r="G12" s="23"/>
    </row>
    <row r="13" ht="17.1" customHeight="1" spans="1:7">
      <c r="A13" s="27" t="s">
        <v>1145</v>
      </c>
      <c r="B13" s="28">
        <v>237</v>
      </c>
      <c r="C13" s="27" t="s">
        <v>1146</v>
      </c>
      <c r="D13" s="29"/>
      <c r="F13" s="32" t="s">
        <v>1147</v>
      </c>
      <c r="G13" s="23"/>
    </row>
    <row r="14" ht="17.1" customHeight="1" spans="1:7">
      <c r="A14" s="27" t="s">
        <v>1148</v>
      </c>
      <c r="B14" s="24">
        <f>SUBTOTAL(9,B15:B35)</f>
        <v>7779</v>
      </c>
      <c r="C14" s="27" t="s">
        <v>1149</v>
      </c>
      <c r="D14" s="25">
        <f>SUBTOTAL(9,D15:D35)</f>
        <v>0</v>
      </c>
      <c r="F14" s="26" t="s">
        <v>1150</v>
      </c>
      <c r="G14" s="23">
        <f>SUM(G15:G35)</f>
        <v>0</v>
      </c>
    </row>
    <row r="15" ht="17.1" customHeight="1" spans="1:7">
      <c r="A15" s="27" t="s">
        <v>1151</v>
      </c>
      <c r="B15" s="28">
        <v>160</v>
      </c>
      <c r="C15" s="27" t="s">
        <v>1152</v>
      </c>
      <c r="D15" s="29"/>
      <c r="F15" s="32" t="s">
        <v>1153</v>
      </c>
      <c r="G15" s="23"/>
    </row>
    <row r="16" ht="17.1" customHeight="1" spans="1:7">
      <c r="A16" s="27" t="s">
        <v>1154</v>
      </c>
      <c r="B16" s="28">
        <v>120</v>
      </c>
      <c r="C16" s="27" t="s">
        <v>1155</v>
      </c>
      <c r="D16" s="29"/>
      <c r="F16" s="32" t="s">
        <v>1156</v>
      </c>
      <c r="G16" s="23"/>
    </row>
    <row r="17" ht="17.1" customHeight="1" spans="1:7">
      <c r="A17" s="27" t="s">
        <v>1157</v>
      </c>
      <c r="B17" s="33">
        <v>60</v>
      </c>
      <c r="C17" s="27" t="s">
        <v>1158</v>
      </c>
      <c r="D17" s="29"/>
      <c r="F17" s="32" t="s">
        <v>1159</v>
      </c>
      <c r="G17" s="23"/>
    </row>
    <row r="18" ht="17.1" customHeight="1" spans="1:7">
      <c r="A18" s="27" t="s">
        <v>1160</v>
      </c>
      <c r="B18" s="33">
        <v>5</v>
      </c>
      <c r="C18" s="27" t="s">
        <v>1161</v>
      </c>
      <c r="D18" s="29"/>
      <c r="F18" s="32" t="s">
        <v>1162</v>
      </c>
      <c r="G18" s="23"/>
    </row>
    <row r="19" ht="17.1" customHeight="1" spans="1:7">
      <c r="A19" s="27" t="s">
        <v>1163</v>
      </c>
      <c r="B19" s="33"/>
      <c r="C19" s="27" t="s">
        <v>1164</v>
      </c>
      <c r="D19" s="29"/>
      <c r="F19" s="32" t="s">
        <v>1165</v>
      </c>
      <c r="G19" s="23"/>
    </row>
    <row r="20" ht="17.1" customHeight="1" spans="1:7">
      <c r="A20" s="27" t="s">
        <v>1166</v>
      </c>
      <c r="B20" s="33"/>
      <c r="C20" s="27" t="s">
        <v>1167</v>
      </c>
      <c r="D20" s="29"/>
      <c r="F20" s="32" t="s">
        <v>1168</v>
      </c>
      <c r="G20" s="23"/>
    </row>
    <row r="21" ht="17.1" customHeight="1" spans="1:7">
      <c r="A21" s="27" t="s">
        <v>1169</v>
      </c>
      <c r="B21" s="33"/>
      <c r="C21" s="27" t="s">
        <v>1170</v>
      </c>
      <c r="D21" s="29"/>
      <c r="F21" s="32" t="s">
        <v>1171</v>
      </c>
      <c r="G21" s="23"/>
    </row>
    <row r="22" ht="17.1" customHeight="1" spans="1:7">
      <c r="A22" s="34" t="s">
        <v>1172</v>
      </c>
      <c r="B22" s="33">
        <v>495</v>
      </c>
      <c r="C22" s="27" t="s">
        <v>1173</v>
      </c>
      <c r="D22" s="29"/>
      <c r="F22" s="32" t="s">
        <v>1174</v>
      </c>
      <c r="G22" s="23"/>
    </row>
    <row r="23" ht="17.1" customHeight="1" spans="1:7">
      <c r="A23" s="27" t="s">
        <v>1175</v>
      </c>
      <c r="B23" s="33">
        <v>154</v>
      </c>
      <c r="C23" s="27" t="s">
        <v>1176</v>
      </c>
      <c r="D23" s="29"/>
      <c r="F23" s="32" t="s">
        <v>1177</v>
      </c>
      <c r="G23" s="23"/>
    </row>
    <row r="24" ht="17.1" customHeight="1" spans="1:7">
      <c r="A24" s="27" t="s">
        <v>1178</v>
      </c>
      <c r="B24" s="33">
        <v>649</v>
      </c>
      <c r="C24" s="27" t="s">
        <v>1179</v>
      </c>
      <c r="D24" s="29"/>
      <c r="F24" s="32" t="s">
        <v>1180</v>
      </c>
      <c r="G24" s="23"/>
    </row>
    <row r="25" ht="17.1" customHeight="1" spans="1:7">
      <c r="A25" s="34" t="s">
        <v>1181</v>
      </c>
      <c r="B25" s="35">
        <v>759</v>
      </c>
      <c r="C25" s="27" t="s">
        <v>1182</v>
      </c>
      <c r="D25" s="29"/>
      <c r="F25" s="32" t="s">
        <v>1183</v>
      </c>
      <c r="G25" s="23"/>
    </row>
    <row r="26" ht="17.1" customHeight="1" spans="1:7">
      <c r="A26" s="27" t="s">
        <v>1184</v>
      </c>
      <c r="B26" s="33"/>
      <c r="C26" s="36" t="s">
        <v>1185</v>
      </c>
      <c r="D26" s="37"/>
      <c r="F26" s="32" t="s">
        <v>1186</v>
      </c>
      <c r="G26" s="23"/>
    </row>
    <row r="27" ht="17.1" customHeight="1" spans="1:7">
      <c r="A27" s="31" t="s">
        <v>1187</v>
      </c>
      <c r="B27" s="33"/>
      <c r="C27" s="27" t="s">
        <v>1188</v>
      </c>
      <c r="D27" s="29"/>
      <c r="F27" s="32" t="s">
        <v>1189</v>
      </c>
      <c r="G27" s="23"/>
    </row>
    <row r="28" ht="17.1" customHeight="1" spans="1:7">
      <c r="A28" s="27" t="s">
        <v>1190</v>
      </c>
      <c r="B28" s="35"/>
      <c r="C28" s="27" t="s">
        <v>1191</v>
      </c>
      <c r="D28" s="29"/>
      <c r="F28" s="32" t="s">
        <v>1192</v>
      </c>
      <c r="G28" s="23"/>
    </row>
    <row r="29" ht="17.1" customHeight="1" spans="1:7">
      <c r="A29" s="27" t="s">
        <v>1193</v>
      </c>
      <c r="B29" s="33">
        <v>4005</v>
      </c>
      <c r="C29" s="27" t="s">
        <v>1194</v>
      </c>
      <c r="D29" s="29"/>
      <c r="F29" s="32" t="s">
        <v>1195</v>
      </c>
      <c r="G29" s="23"/>
    </row>
    <row r="30" ht="17.1" customHeight="1" spans="1:7">
      <c r="A30" s="27" t="s">
        <v>1196</v>
      </c>
      <c r="B30" s="33"/>
      <c r="C30" s="27" t="s">
        <v>1197</v>
      </c>
      <c r="D30" s="29"/>
      <c r="F30" s="32" t="s">
        <v>1198</v>
      </c>
      <c r="G30" s="23"/>
    </row>
    <row r="31" ht="17.1" customHeight="1" spans="1:7">
      <c r="A31" s="31" t="s">
        <v>1199</v>
      </c>
      <c r="B31" s="33"/>
      <c r="C31" s="27" t="s">
        <v>1200</v>
      </c>
      <c r="D31" s="29"/>
      <c r="F31" s="32" t="s">
        <v>1201</v>
      </c>
      <c r="G31" s="23"/>
    </row>
    <row r="32" ht="17.1" customHeight="1" spans="1:7">
      <c r="A32" s="31" t="s">
        <v>1202</v>
      </c>
      <c r="B32" s="33"/>
      <c r="C32" s="36" t="s">
        <v>1203</v>
      </c>
      <c r="D32" s="29"/>
      <c r="F32" s="32" t="s">
        <v>1204</v>
      </c>
      <c r="G32" s="23"/>
    </row>
    <row r="33" ht="17.1" customHeight="1" spans="1:7">
      <c r="A33" s="27" t="s">
        <v>1205</v>
      </c>
      <c r="B33" s="33"/>
      <c r="C33" s="27" t="s">
        <v>1206</v>
      </c>
      <c r="D33" s="29"/>
      <c r="F33" s="32" t="s">
        <v>1207</v>
      </c>
      <c r="G33" s="23"/>
    </row>
    <row r="34" ht="17.1" customHeight="1" spans="1:7">
      <c r="A34" s="27" t="s">
        <v>1208</v>
      </c>
      <c r="B34" s="33">
        <v>804</v>
      </c>
      <c r="C34" s="27" t="s">
        <v>1209</v>
      </c>
      <c r="D34" s="29"/>
      <c r="F34" s="38" t="s">
        <v>1210</v>
      </c>
      <c r="G34" s="23"/>
    </row>
    <row r="35" ht="17.1" customHeight="1" spans="1:7">
      <c r="A35" s="27" t="s">
        <v>1211</v>
      </c>
      <c r="B35" s="33">
        <v>568</v>
      </c>
      <c r="C35" s="27" t="s">
        <v>1212</v>
      </c>
      <c r="D35" s="29"/>
      <c r="F35" s="38" t="s">
        <v>1213</v>
      </c>
      <c r="G35" s="23"/>
    </row>
    <row r="36" ht="17.1" customHeight="1" spans="1:7">
      <c r="A36" s="39" t="s">
        <v>1214</v>
      </c>
      <c r="B36" s="33">
        <v>2705</v>
      </c>
      <c r="C36" s="27" t="s">
        <v>1215</v>
      </c>
      <c r="D36" s="29"/>
      <c r="F36" s="26" t="s">
        <v>1216</v>
      </c>
      <c r="G36" s="23"/>
    </row>
    <row r="37" ht="17.1" customHeight="1" spans="1:7">
      <c r="A37" s="19" t="s">
        <v>1217</v>
      </c>
      <c r="B37" s="40">
        <f>SUBTOTAL(9,B38:B39)</f>
        <v>0</v>
      </c>
      <c r="C37" s="19" t="s">
        <v>1218</v>
      </c>
      <c r="D37" s="25">
        <f>SUBTOTAL(9,D38:D39)</f>
        <v>4046</v>
      </c>
      <c r="F37" s="26" t="s">
        <v>1219</v>
      </c>
      <c r="G37" s="23">
        <f>G38+G39</f>
        <v>0</v>
      </c>
    </row>
    <row r="38" ht="17.1" customHeight="1" spans="1:7">
      <c r="A38" s="27" t="s">
        <v>1220</v>
      </c>
      <c r="B38" s="33"/>
      <c r="C38" s="27" t="s">
        <v>1221</v>
      </c>
      <c r="D38" s="29">
        <v>3600</v>
      </c>
      <c r="F38" s="41" t="s">
        <v>1222</v>
      </c>
      <c r="G38" s="23"/>
    </row>
    <row r="39" ht="17.1" customHeight="1" spans="1:7">
      <c r="A39" s="27" t="s">
        <v>1223</v>
      </c>
      <c r="B39" s="42"/>
      <c r="C39" s="27" t="s">
        <v>1224</v>
      </c>
      <c r="D39" s="43">
        <v>446</v>
      </c>
      <c r="F39" s="41" t="s">
        <v>1225</v>
      </c>
      <c r="G39" s="23"/>
    </row>
    <row r="40" ht="17.1" customHeight="1" spans="1:7">
      <c r="A40" s="19" t="s">
        <v>1226</v>
      </c>
      <c r="B40" s="33">
        <v>3000</v>
      </c>
      <c r="C40" s="36"/>
      <c r="D40" s="29"/>
      <c r="F40" s="26" t="s">
        <v>1227</v>
      </c>
      <c r="G40" s="23"/>
    </row>
    <row r="41" ht="17.1" customHeight="1" spans="1:7">
      <c r="A41" s="19" t="s">
        <v>1228</v>
      </c>
      <c r="B41" s="33">
        <v>4961</v>
      </c>
      <c r="C41" s="27"/>
      <c r="D41" s="29"/>
      <c r="F41" s="26" t="s">
        <v>1229</v>
      </c>
      <c r="G41" s="23"/>
    </row>
    <row r="42" ht="17.1" customHeight="1" spans="1:7">
      <c r="A42" s="44" t="s">
        <v>1230</v>
      </c>
      <c r="B42" s="24">
        <f>SUBTOTAL(9,B5:B41)</f>
        <v>40392</v>
      </c>
      <c r="C42" s="44" t="s">
        <v>1231</v>
      </c>
      <c r="D42" s="25">
        <f>SUBTOTAL(9,D5:D41)</f>
        <v>40392</v>
      </c>
      <c r="F42" s="26"/>
      <c r="G42" s="23"/>
    </row>
    <row r="43" spans="6:7">
      <c r="F43" s="26"/>
      <c r="G43" s="23"/>
    </row>
    <row r="44" spans="6:7">
      <c r="F44" s="26"/>
      <c r="G44" s="23"/>
    </row>
    <row r="45" spans="6:7">
      <c r="F45" s="26"/>
      <c r="G45" s="23"/>
    </row>
    <row r="46" spans="6:7">
      <c r="F46" s="45" t="s">
        <v>1232</v>
      </c>
      <c r="G46" s="46">
        <f>G5+G6+G37+G40+G41</f>
        <v>0</v>
      </c>
    </row>
  </sheetData>
  <mergeCells count="6">
    <mergeCell ref="A1:D1"/>
    <mergeCell ref="F1:G1"/>
    <mergeCell ref="C2:D2"/>
    <mergeCell ref="A3:B3"/>
    <mergeCell ref="C3:D3"/>
    <mergeCell ref="F3:G3"/>
  </mergeCells>
  <pageMargins left="1.37795275590551" right="0.708661417322835" top="0.748031496062992" bottom="0.748031496062992" header="0.31496062992126" footer="0.31496062992126"/>
  <pageSetup paperSize="9" scale="8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H26" sqref="H26"/>
    </sheetView>
  </sheetViews>
  <sheetFormatPr defaultColWidth="7" defaultRowHeight="15" outlineLevelCol="2"/>
  <cols>
    <col min="1" max="1" width="11.375" style="220" customWidth="1"/>
    <col min="2" max="2" width="32.5" style="249" customWidth="1"/>
    <col min="3" max="3" width="41" style="424" customWidth="1"/>
    <col min="4" max="16384" width="7" style="220"/>
  </cols>
  <sheetData>
    <row r="1" ht="28.5" customHeight="1" spans="1:3">
      <c r="A1" s="204" t="s">
        <v>83</v>
      </c>
      <c r="B1" s="204"/>
      <c r="C1" s="204"/>
    </row>
    <row r="2" s="250" customFormat="1" ht="19.5" customHeight="1" spans="2:3">
      <c r="B2" s="425"/>
      <c r="C2" s="426" t="s">
        <v>53</v>
      </c>
    </row>
    <row r="3" s="250" customFormat="1" ht="38.25" customHeight="1" spans="1:3">
      <c r="A3" s="427" t="s">
        <v>84</v>
      </c>
      <c r="B3" s="428" t="s">
        <v>54</v>
      </c>
      <c r="C3" s="429" t="s">
        <v>55</v>
      </c>
    </row>
    <row r="4" s="278" customFormat="1" ht="24" customHeight="1" spans="1:3">
      <c r="A4" s="430">
        <v>201</v>
      </c>
      <c r="B4" s="431" t="s">
        <v>85</v>
      </c>
      <c r="C4" s="432">
        <v>4116</v>
      </c>
    </row>
    <row r="5" s="281" customFormat="1" ht="24" customHeight="1" spans="1:3">
      <c r="A5" s="430">
        <v>203</v>
      </c>
      <c r="B5" s="431" t="s">
        <v>86</v>
      </c>
      <c r="C5" s="432"/>
    </row>
    <row r="6" s="281" customFormat="1" ht="24" customHeight="1" spans="1:3">
      <c r="A6" s="430">
        <v>204</v>
      </c>
      <c r="B6" s="431" t="s">
        <v>87</v>
      </c>
      <c r="C6" s="432">
        <v>2414</v>
      </c>
    </row>
    <row r="7" s="281" customFormat="1" ht="24" customHeight="1" spans="1:3">
      <c r="A7" s="430">
        <v>205</v>
      </c>
      <c r="B7" s="431" t="s">
        <v>88</v>
      </c>
      <c r="C7" s="432">
        <v>8227</v>
      </c>
    </row>
    <row r="8" s="281" customFormat="1" ht="24" customHeight="1" spans="1:3">
      <c r="A8" s="430">
        <v>206</v>
      </c>
      <c r="B8" s="431" t="s">
        <v>89</v>
      </c>
      <c r="C8" s="432">
        <v>148</v>
      </c>
    </row>
    <row r="9" s="281" customFormat="1" ht="24" customHeight="1" spans="1:3">
      <c r="A9" s="433">
        <v>207</v>
      </c>
      <c r="B9" s="431" t="s">
        <v>90</v>
      </c>
      <c r="C9" s="432">
        <v>447</v>
      </c>
    </row>
    <row r="10" s="281" customFormat="1" ht="24" customHeight="1" spans="1:3">
      <c r="A10" s="430">
        <v>208</v>
      </c>
      <c r="B10" s="431" t="s">
        <v>91</v>
      </c>
      <c r="C10" s="432">
        <v>6400</v>
      </c>
    </row>
    <row r="11" s="281" customFormat="1" ht="24" customHeight="1" spans="1:3">
      <c r="A11" s="430">
        <v>210</v>
      </c>
      <c r="B11" s="431" t="s">
        <v>92</v>
      </c>
      <c r="C11" s="432">
        <v>3587</v>
      </c>
    </row>
    <row r="12" s="281" customFormat="1" ht="24" customHeight="1" spans="1:3">
      <c r="A12" s="430">
        <v>211</v>
      </c>
      <c r="B12" s="431" t="s">
        <v>93</v>
      </c>
      <c r="C12" s="432"/>
    </row>
    <row r="13" s="281" customFormat="1" ht="24" customHeight="1" spans="1:3">
      <c r="A13" s="430">
        <v>212</v>
      </c>
      <c r="B13" s="431" t="s">
        <v>94</v>
      </c>
      <c r="C13" s="432">
        <v>1927</v>
      </c>
    </row>
    <row r="14" s="281" customFormat="1" ht="24" customHeight="1" spans="1:3">
      <c r="A14" s="430">
        <v>213</v>
      </c>
      <c r="B14" s="431" t="s">
        <v>95</v>
      </c>
      <c r="C14" s="432">
        <v>5538</v>
      </c>
    </row>
    <row r="15" s="281" customFormat="1" ht="24" customHeight="1" spans="1:3">
      <c r="A15" s="430">
        <v>214</v>
      </c>
      <c r="B15" s="431" t="s">
        <v>96</v>
      </c>
      <c r="C15" s="432">
        <v>327</v>
      </c>
    </row>
    <row r="16" s="281" customFormat="1" ht="24" customHeight="1" spans="1:3">
      <c r="A16" s="430">
        <v>215</v>
      </c>
      <c r="B16" s="431" t="s">
        <v>97</v>
      </c>
      <c r="C16" s="432">
        <v>300</v>
      </c>
    </row>
    <row r="17" s="281" customFormat="1" ht="24" customHeight="1" spans="1:3">
      <c r="A17" s="430">
        <v>216</v>
      </c>
      <c r="B17" s="431" t="s">
        <v>98</v>
      </c>
      <c r="C17" s="432"/>
    </row>
    <row r="18" s="281" customFormat="1" ht="24" customHeight="1" spans="1:3">
      <c r="A18" s="430">
        <v>217</v>
      </c>
      <c r="B18" s="431" t="s">
        <v>99</v>
      </c>
      <c r="C18" s="432"/>
    </row>
    <row r="19" s="281" customFormat="1" ht="24" customHeight="1" spans="1:3">
      <c r="A19" s="430">
        <v>219</v>
      </c>
      <c r="B19" s="431" t="s">
        <v>100</v>
      </c>
      <c r="C19" s="432"/>
    </row>
    <row r="20" s="281" customFormat="1" ht="24" customHeight="1" spans="1:3">
      <c r="A20" s="430">
        <v>220</v>
      </c>
      <c r="B20" s="431" t="s">
        <v>101</v>
      </c>
      <c r="C20" s="432">
        <v>30</v>
      </c>
    </row>
    <row r="21" s="281" customFormat="1" ht="24" customHeight="1" spans="1:3">
      <c r="A21" s="430">
        <v>221</v>
      </c>
      <c r="B21" s="431" t="s">
        <v>102</v>
      </c>
      <c r="C21" s="432">
        <v>357</v>
      </c>
    </row>
    <row r="22" s="281" customFormat="1" ht="24" customHeight="1" spans="1:3">
      <c r="A22" s="430">
        <v>222</v>
      </c>
      <c r="B22" s="431" t="s">
        <v>103</v>
      </c>
      <c r="C22" s="432"/>
    </row>
    <row r="23" s="281" customFormat="1" ht="24" customHeight="1" spans="1:3">
      <c r="A23" s="430">
        <v>224</v>
      </c>
      <c r="B23" s="431" t="s">
        <v>104</v>
      </c>
      <c r="C23" s="432"/>
    </row>
    <row r="24" s="281" customFormat="1" ht="24" customHeight="1" spans="1:3">
      <c r="A24" s="430">
        <v>227</v>
      </c>
      <c r="B24" s="434" t="s">
        <v>105</v>
      </c>
      <c r="C24" s="432">
        <v>500</v>
      </c>
    </row>
    <row r="25" s="281" customFormat="1" ht="24" customHeight="1" spans="1:3">
      <c r="A25" s="430">
        <v>229</v>
      </c>
      <c r="B25" s="434" t="s">
        <v>106</v>
      </c>
      <c r="C25" s="432">
        <v>627</v>
      </c>
    </row>
    <row r="26" s="281" customFormat="1" ht="24" customHeight="1" spans="1:3">
      <c r="A26" s="430">
        <v>231</v>
      </c>
      <c r="B26" s="434" t="s">
        <v>107</v>
      </c>
      <c r="C26" s="432">
        <v>500</v>
      </c>
    </row>
    <row r="27" s="281" customFormat="1" ht="24" customHeight="1" spans="1:3">
      <c r="A27" s="430">
        <v>232</v>
      </c>
      <c r="B27" s="434" t="s">
        <v>108</v>
      </c>
      <c r="C27" s="432">
        <v>900</v>
      </c>
    </row>
    <row r="28" s="281" customFormat="1" ht="24" customHeight="1" spans="1:3">
      <c r="A28" s="430">
        <v>233</v>
      </c>
      <c r="B28" s="434" t="s">
        <v>109</v>
      </c>
      <c r="C28" s="432">
        <v>1</v>
      </c>
    </row>
    <row r="29" s="250" customFormat="1" ht="24" customHeight="1" spans="1:3">
      <c r="A29" s="435"/>
      <c r="B29" s="436" t="s">
        <v>82</v>
      </c>
      <c r="C29" s="437">
        <f>SUM(C4:C28)</f>
        <v>36346</v>
      </c>
    </row>
    <row r="30" ht="19.5" customHeight="1"/>
    <row r="33" s="220" customFormat="1" ht="12"/>
    <row r="34" s="220" customFormat="1" ht="12"/>
    <row r="35" s="220" customFormat="1" ht="12"/>
    <row r="36" s="220" customFormat="1" ht="12"/>
    <row r="37" s="220" customFormat="1" ht="12"/>
    <row r="38" s="220" customFormat="1" ht="12"/>
    <row r="39" s="220" customFormat="1" ht="12"/>
    <row r="40" s="220" customFormat="1" ht="12"/>
  </sheetData>
  <mergeCells count="1">
    <mergeCell ref="A1:C1"/>
  </mergeCells>
  <printOptions horizontalCentered="1"/>
  <pageMargins left="1.37795275590551" right="0.708661417322835" top="0.984251968503937" bottom="0.984251968503937"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9"/>
  <sheetViews>
    <sheetView workbookViewId="0">
      <selection activeCell="H26" sqref="H26"/>
    </sheetView>
  </sheetViews>
  <sheetFormatPr defaultColWidth="9" defaultRowHeight="15.75" outlineLevelCol="2"/>
  <cols>
    <col min="1" max="1" width="21.625" style="310" customWidth="1"/>
    <col min="2" max="2" width="43.875" style="310" customWidth="1"/>
    <col min="3" max="3" width="23" style="311" customWidth="1"/>
    <col min="4" max="16384" width="9" style="310"/>
  </cols>
  <sheetData>
    <row r="1" ht="30" customHeight="1" spans="1:3">
      <c r="A1" s="204" t="s">
        <v>110</v>
      </c>
      <c r="B1" s="204"/>
      <c r="C1" s="204"/>
    </row>
    <row r="2" s="306" customFormat="1" ht="20.1" customHeight="1" spans="1:3">
      <c r="A2" s="409"/>
      <c r="B2" s="409"/>
      <c r="C2" s="410" t="s">
        <v>53</v>
      </c>
    </row>
    <row r="3" s="309" customFormat="1" ht="23.1" customHeight="1" spans="1:3">
      <c r="A3" s="411" t="s">
        <v>84</v>
      </c>
      <c r="B3" s="411" t="s">
        <v>111</v>
      </c>
      <c r="C3" s="412" t="s">
        <v>55</v>
      </c>
    </row>
    <row r="4" s="408" customFormat="1" ht="20.1" customHeight="1" spans="1:3">
      <c r="A4" s="413" t="s">
        <v>112</v>
      </c>
      <c r="B4" s="414" t="s">
        <v>113</v>
      </c>
      <c r="C4" s="415">
        <f>SUM(C5:C8)</f>
        <v>5554</v>
      </c>
    </row>
    <row r="5" s="308" customFormat="1" ht="20.1" customHeight="1" spans="1:3">
      <c r="A5" s="416" t="s">
        <v>114</v>
      </c>
      <c r="B5" s="417" t="s">
        <v>115</v>
      </c>
      <c r="C5" s="418">
        <v>3294</v>
      </c>
    </row>
    <row r="6" s="308" customFormat="1" ht="20.1" customHeight="1" spans="1:3">
      <c r="A6" s="416" t="s">
        <v>116</v>
      </c>
      <c r="B6" s="417" t="s">
        <v>117</v>
      </c>
      <c r="C6" s="419">
        <v>1460</v>
      </c>
    </row>
    <row r="7" s="308" customFormat="1" ht="20.1" customHeight="1" spans="1:3">
      <c r="A7" s="416" t="s">
        <v>118</v>
      </c>
      <c r="B7" s="417" t="s">
        <v>119</v>
      </c>
      <c r="C7" s="419">
        <v>357</v>
      </c>
    </row>
    <row r="8" s="308" customFormat="1" ht="20.1" customHeight="1" spans="1:3">
      <c r="A8" s="416" t="s">
        <v>120</v>
      </c>
      <c r="B8" s="417" t="s">
        <v>121</v>
      </c>
      <c r="C8" s="419">
        <v>443</v>
      </c>
    </row>
    <row r="9" s="408" customFormat="1" ht="20.1" customHeight="1" spans="1:3">
      <c r="A9" s="413" t="s">
        <v>122</v>
      </c>
      <c r="B9" s="414" t="s">
        <v>123</v>
      </c>
      <c r="C9" s="420">
        <f>SUM(C10:C19)</f>
        <v>3173</v>
      </c>
    </row>
    <row r="10" s="308" customFormat="1" ht="20.1" customHeight="1" spans="1:3">
      <c r="A10" s="416" t="s">
        <v>124</v>
      </c>
      <c r="B10" s="417" t="s">
        <v>125</v>
      </c>
      <c r="C10" s="419">
        <v>128</v>
      </c>
    </row>
    <row r="11" s="308" customFormat="1" ht="20.1" customHeight="1" spans="1:3">
      <c r="A11" s="416" t="s">
        <v>126</v>
      </c>
      <c r="B11" s="417" t="s">
        <v>127</v>
      </c>
      <c r="C11" s="419">
        <v>64</v>
      </c>
    </row>
    <row r="12" s="308" customFormat="1" ht="20.1" customHeight="1" spans="1:3">
      <c r="A12" s="416" t="s">
        <v>128</v>
      </c>
      <c r="B12" s="417" t="s">
        <v>129</v>
      </c>
      <c r="C12" s="419">
        <v>108</v>
      </c>
    </row>
    <row r="13" s="308" customFormat="1" ht="20.1" customHeight="1" spans="1:3">
      <c r="A13" s="416" t="s">
        <v>130</v>
      </c>
      <c r="B13" s="417" t="s">
        <v>131</v>
      </c>
      <c r="C13" s="419">
        <v>49</v>
      </c>
    </row>
    <row r="14" s="308" customFormat="1" ht="20.1" customHeight="1" spans="1:3">
      <c r="A14" s="416" t="s">
        <v>132</v>
      </c>
      <c r="B14" s="417" t="s">
        <v>133</v>
      </c>
      <c r="C14" s="419">
        <v>967</v>
      </c>
    </row>
    <row r="15" s="308" customFormat="1" ht="20.1" customHeight="1" spans="1:3">
      <c r="A15" s="416" t="s">
        <v>134</v>
      </c>
      <c r="B15" s="417" t="s">
        <v>135</v>
      </c>
      <c r="C15" s="419">
        <v>117</v>
      </c>
    </row>
    <row r="16" s="308" customFormat="1" ht="20.1" customHeight="1" spans="1:3">
      <c r="A16" s="416" t="s">
        <v>136</v>
      </c>
      <c r="B16" s="417" t="s">
        <v>137</v>
      </c>
      <c r="C16" s="419">
        <v>18</v>
      </c>
    </row>
    <row r="17" s="308" customFormat="1" ht="20.1" customHeight="1" spans="1:3">
      <c r="A17" s="416" t="s">
        <v>138</v>
      </c>
      <c r="B17" s="417" t="s">
        <v>139</v>
      </c>
      <c r="C17" s="419">
        <v>131</v>
      </c>
    </row>
    <row r="18" s="308" customFormat="1" ht="20.1" customHeight="1" spans="1:3">
      <c r="A18" s="416" t="s">
        <v>140</v>
      </c>
      <c r="B18" s="417" t="s">
        <v>141</v>
      </c>
      <c r="C18" s="419">
        <v>198</v>
      </c>
    </row>
    <row r="19" s="308" customFormat="1" ht="20.1" customHeight="1" spans="1:3">
      <c r="A19" s="416" t="s">
        <v>142</v>
      </c>
      <c r="B19" s="417" t="s">
        <v>143</v>
      </c>
      <c r="C19" s="419">
        <v>1393</v>
      </c>
    </row>
    <row r="20" s="308" customFormat="1" ht="20.1" customHeight="1" spans="1:3">
      <c r="A20" s="413" t="s">
        <v>144</v>
      </c>
      <c r="B20" s="413" t="s">
        <v>145</v>
      </c>
      <c r="C20" s="420">
        <f>SUBTOTAL(9,C21:C27)</f>
        <v>926</v>
      </c>
    </row>
    <row r="21" s="308" customFormat="1" ht="20.1" customHeight="1" spans="1:3">
      <c r="A21" s="416" t="s">
        <v>146</v>
      </c>
      <c r="B21" s="417" t="s">
        <v>147</v>
      </c>
      <c r="C21" s="419"/>
    </row>
    <row r="22" s="308" customFormat="1" ht="20.1" customHeight="1" spans="1:3">
      <c r="A22" s="416" t="s">
        <v>148</v>
      </c>
      <c r="B22" s="417" t="s">
        <v>149</v>
      </c>
      <c r="C22" s="419">
        <v>28</v>
      </c>
    </row>
    <row r="23" s="308" customFormat="1" ht="20.1" customHeight="1" spans="1:3">
      <c r="A23" s="416" t="s">
        <v>150</v>
      </c>
      <c r="B23" s="417" t="s">
        <v>151</v>
      </c>
      <c r="C23" s="419">
        <v>40</v>
      </c>
    </row>
    <row r="24" s="308" customFormat="1" ht="20.1" customHeight="1" spans="1:3">
      <c r="A24" s="416" t="s">
        <v>152</v>
      </c>
      <c r="B24" s="417" t="s">
        <v>153</v>
      </c>
      <c r="C24" s="419"/>
    </row>
    <row r="25" s="308" customFormat="1" ht="20.1" customHeight="1" spans="1:3">
      <c r="A25" s="416" t="s">
        <v>154</v>
      </c>
      <c r="B25" s="417" t="s">
        <v>155</v>
      </c>
      <c r="C25" s="419">
        <v>600</v>
      </c>
    </row>
    <row r="26" s="308" customFormat="1" ht="20.1" customHeight="1" spans="1:3">
      <c r="A26" s="416" t="s">
        <v>156</v>
      </c>
      <c r="B26" s="417" t="s">
        <v>157</v>
      </c>
      <c r="C26" s="419"/>
    </row>
    <row r="27" s="308" customFormat="1" ht="20.1" customHeight="1" spans="1:3">
      <c r="A27" s="416" t="s">
        <v>158</v>
      </c>
      <c r="B27" s="417" t="s">
        <v>159</v>
      </c>
      <c r="C27" s="419">
        <v>258</v>
      </c>
    </row>
    <row r="28" s="308" customFormat="1" ht="20.1" customHeight="1" spans="1:3">
      <c r="A28" s="413" t="s">
        <v>160</v>
      </c>
      <c r="B28" s="413" t="s">
        <v>161</v>
      </c>
      <c r="C28" s="420">
        <f>SUBTOTAL(9,C29:C34)</f>
        <v>0</v>
      </c>
    </row>
    <row r="29" s="308" customFormat="1" ht="20.1" customHeight="1" spans="1:3">
      <c r="A29" s="416" t="s">
        <v>162</v>
      </c>
      <c r="B29" s="417" t="s">
        <v>147</v>
      </c>
      <c r="C29" s="419"/>
    </row>
    <row r="30" s="408" customFormat="1" ht="20.1" customHeight="1" spans="1:3">
      <c r="A30" s="416" t="s">
        <v>163</v>
      </c>
      <c r="B30" s="417" t="s">
        <v>149</v>
      </c>
      <c r="C30" s="419"/>
    </row>
    <row r="31" s="308" customFormat="1" ht="20.1" customHeight="1" spans="1:3">
      <c r="A31" s="416" t="s">
        <v>164</v>
      </c>
      <c r="B31" s="417" t="s">
        <v>151</v>
      </c>
      <c r="C31" s="419"/>
    </row>
    <row r="32" s="308" customFormat="1" ht="20.1" customHeight="1" spans="1:3">
      <c r="A32" s="416" t="s">
        <v>165</v>
      </c>
      <c r="B32" s="417" t="s">
        <v>155</v>
      </c>
      <c r="C32" s="419"/>
    </row>
    <row r="33" s="308" customFormat="1" ht="20.1" customHeight="1" spans="1:3">
      <c r="A33" s="416" t="s">
        <v>166</v>
      </c>
      <c r="B33" s="417" t="s">
        <v>157</v>
      </c>
      <c r="C33" s="419"/>
    </row>
    <row r="34" s="408" customFormat="1" ht="20.1" customHeight="1" spans="1:3">
      <c r="A34" s="416" t="s">
        <v>167</v>
      </c>
      <c r="B34" s="417" t="s">
        <v>159</v>
      </c>
      <c r="C34" s="420"/>
    </row>
    <row r="35" s="308" customFormat="1" ht="20.1" customHeight="1" spans="1:3">
      <c r="A35" s="413" t="s">
        <v>168</v>
      </c>
      <c r="B35" s="413" t="s">
        <v>169</v>
      </c>
      <c r="C35" s="420">
        <f>SUBTOTAL(9,C36:C38)</f>
        <v>7692</v>
      </c>
    </row>
    <row r="36" s="308" customFormat="1" ht="20.1" customHeight="1" spans="1:3">
      <c r="A36" s="416" t="s">
        <v>170</v>
      </c>
      <c r="B36" s="417" t="s">
        <v>171</v>
      </c>
      <c r="C36" s="419">
        <v>6852</v>
      </c>
    </row>
    <row r="37" s="308" customFormat="1" ht="20.1" customHeight="1" spans="1:3">
      <c r="A37" s="416" t="s">
        <v>172</v>
      </c>
      <c r="B37" s="417" t="s">
        <v>173</v>
      </c>
      <c r="C37" s="419">
        <v>840</v>
      </c>
    </row>
    <row r="38" s="308" customFormat="1" ht="20.1" customHeight="1" spans="1:3">
      <c r="A38" s="416" t="s">
        <v>174</v>
      </c>
      <c r="B38" s="417" t="s">
        <v>175</v>
      </c>
      <c r="C38" s="419"/>
    </row>
    <row r="39" s="308" customFormat="1" ht="20.1" customHeight="1" spans="1:3">
      <c r="A39" s="413" t="s">
        <v>176</v>
      </c>
      <c r="B39" s="413" t="s">
        <v>177</v>
      </c>
      <c r="C39" s="420">
        <f>SUBTOTAL(9,C40:C41)</f>
        <v>1196</v>
      </c>
    </row>
    <row r="40" s="308" customFormat="1" ht="20.1" customHeight="1" spans="1:3">
      <c r="A40" s="416" t="s">
        <v>178</v>
      </c>
      <c r="B40" s="417" t="s">
        <v>179</v>
      </c>
      <c r="C40" s="419">
        <v>1196</v>
      </c>
    </row>
    <row r="41" s="308" customFormat="1" ht="20.1" customHeight="1" spans="1:3">
      <c r="A41" s="416" t="s">
        <v>180</v>
      </c>
      <c r="B41" s="417" t="s">
        <v>181</v>
      </c>
      <c r="C41" s="419"/>
    </row>
    <row r="42" s="309" customFormat="1" ht="20.1" customHeight="1" spans="1:3">
      <c r="A42" s="421" t="s">
        <v>182</v>
      </c>
      <c r="B42" s="421" t="s">
        <v>183</v>
      </c>
      <c r="C42" s="420">
        <f>SUBTOTAL(9,C43:C45)</f>
        <v>2970</v>
      </c>
    </row>
    <row r="43" s="306" customFormat="1" ht="20.1" customHeight="1" spans="1:3">
      <c r="A43" s="416" t="s">
        <v>184</v>
      </c>
      <c r="B43" s="417" t="s">
        <v>185</v>
      </c>
      <c r="C43" s="419"/>
    </row>
    <row r="44" s="306" customFormat="1" ht="20.1" customHeight="1" spans="1:3">
      <c r="A44" s="416" t="s">
        <v>186</v>
      </c>
      <c r="B44" s="417" t="s">
        <v>187</v>
      </c>
      <c r="C44" s="419"/>
    </row>
    <row r="45" s="306" customFormat="1" ht="20.1" customHeight="1" spans="1:3">
      <c r="A45" s="416" t="s">
        <v>188</v>
      </c>
      <c r="B45" s="417" t="s">
        <v>189</v>
      </c>
      <c r="C45" s="419">
        <v>2970</v>
      </c>
    </row>
    <row r="46" s="306" customFormat="1" ht="20.1" customHeight="1" spans="1:3">
      <c r="A46" s="421" t="s">
        <v>190</v>
      </c>
      <c r="B46" s="421" t="s">
        <v>191</v>
      </c>
      <c r="C46" s="420">
        <f>SUBTOTAL(9,C47:C48)</f>
        <v>0</v>
      </c>
    </row>
    <row r="47" s="306" customFormat="1" ht="20.1" customHeight="1" spans="1:3">
      <c r="A47" s="416" t="s">
        <v>192</v>
      </c>
      <c r="B47" s="417" t="s">
        <v>193</v>
      </c>
      <c r="C47" s="419"/>
    </row>
    <row r="48" s="306" customFormat="1" ht="20.1" customHeight="1" spans="1:3">
      <c r="A48" s="416" t="s">
        <v>194</v>
      </c>
      <c r="B48" s="417" t="s">
        <v>195</v>
      </c>
      <c r="C48" s="419"/>
    </row>
    <row r="49" s="306" customFormat="1" ht="20.1" customHeight="1" spans="1:3">
      <c r="A49" s="421" t="s">
        <v>196</v>
      </c>
      <c r="B49" s="421" t="s">
        <v>197</v>
      </c>
      <c r="C49" s="420">
        <f>SUBTOTAL(9,C50:C54)</f>
        <v>3269</v>
      </c>
    </row>
    <row r="50" s="306" customFormat="1" ht="20.1" customHeight="1" spans="1:3">
      <c r="A50" s="416" t="s">
        <v>198</v>
      </c>
      <c r="B50" s="417" t="s">
        <v>199</v>
      </c>
      <c r="C50" s="419"/>
    </row>
    <row r="51" s="306" customFormat="1" ht="20.1" customHeight="1" spans="1:3">
      <c r="A51" s="416" t="s">
        <v>200</v>
      </c>
      <c r="B51" s="417" t="s">
        <v>201</v>
      </c>
      <c r="C51" s="419"/>
    </row>
    <row r="52" s="306" customFormat="1" ht="20.1" customHeight="1" spans="1:3">
      <c r="A52" s="416" t="s">
        <v>202</v>
      </c>
      <c r="B52" s="417" t="s">
        <v>203</v>
      </c>
      <c r="C52" s="419"/>
    </row>
    <row r="53" s="306" customFormat="1" ht="20.1" customHeight="1" spans="1:3">
      <c r="A53" s="416" t="s">
        <v>204</v>
      </c>
      <c r="B53" s="417" t="s">
        <v>205</v>
      </c>
      <c r="C53" s="419">
        <v>44</v>
      </c>
    </row>
    <row r="54" s="306" customFormat="1" ht="20.1" customHeight="1" spans="1:3">
      <c r="A54" s="416" t="s">
        <v>206</v>
      </c>
      <c r="B54" s="417" t="s">
        <v>207</v>
      </c>
      <c r="C54" s="419">
        <v>3225</v>
      </c>
    </row>
    <row r="55" s="306" customFormat="1" ht="20.1" customHeight="1" spans="1:3">
      <c r="A55" s="421" t="s">
        <v>208</v>
      </c>
      <c r="B55" s="421" t="s">
        <v>209</v>
      </c>
      <c r="C55" s="420">
        <f>SUBTOTAL(9,C56:C57)</f>
        <v>3464</v>
      </c>
    </row>
    <row r="56" s="306" customFormat="1" ht="20.1" customHeight="1" spans="1:3">
      <c r="A56" s="416" t="s">
        <v>210</v>
      </c>
      <c r="B56" s="417" t="s">
        <v>211</v>
      </c>
      <c r="C56" s="419">
        <v>3464</v>
      </c>
    </row>
    <row r="57" s="306" customFormat="1" ht="20.1" customHeight="1" spans="1:3">
      <c r="A57" s="416" t="s">
        <v>212</v>
      </c>
      <c r="B57" s="417" t="s">
        <v>213</v>
      </c>
      <c r="C57" s="419"/>
    </row>
    <row r="58" s="306" customFormat="1" ht="20.1" customHeight="1" spans="1:3">
      <c r="A58" s="421" t="s">
        <v>214</v>
      </c>
      <c r="B58" s="421" t="s">
        <v>215</v>
      </c>
      <c r="C58" s="420">
        <f>SUBTOTAL(9,C59:C62)</f>
        <v>901</v>
      </c>
    </row>
    <row r="59" s="306" customFormat="1" ht="20.1" customHeight="1" spans="1:3">
      <c r="A59" s="416" t="s">
        <v>216</v>
      </c>
      <c r="B59" s="417" t="s">
        <v>217</v>
      </c>
      <c r="C59" s="419">
        <v>900</v>
      </c>
    </row>
    <row r="60" s="306" customFormat="1" ht="20.1" customHeight="1" spans="1:3">
      <c r="A60" s="416" t="s">
        <v>218</v>
      </c>
      <c r="B60" s="417" t="s">
        <v>219</v>
      </c>
      <c r="C60" s="419"/>
    </row>
    <row r="61" s="306" customFormat="1" ht="20.1" customHeight="1" spans="1:3">
      <c r="A61" s="416" t="s">
        <v>220</v>
      </c>
      <c r="B61" s="417" t="s">
        <v>221</v>
      </c>
      <c r="C61" s="419">
        <v>1</v>
      </c>
    </row>
    <row r="62" s="306" customFormat="1" ht="20.1" customHeight="1" spans="1:3">
      <c r="A62" s="416" t="s">
        <v>222</v>
      </c>
      <c r="B62" s="417" t="s">
        <v>223</v>
      </c>
      <c r="C62" s="419"/>
    </row>
    <row r="63" s="306" customFormat="1" ht="20.1" customHeight="1" spans="1:3">
      <c r="A63" s="421" t="s">
        <v>224</v>
      </c>
      <c r="B63" s="421" t="s">
        <v>107</v>
      </c>
      <c r="C63" s="420">
        <f>SUBTOTAL(9,C64:C65)</f>
        <v>500</v>
      </c>
    </row>
    <row r="64" s="306" customFormat="1" ht="20.1" customHeight="1" spans="1:3">
      <c r="A64" s="416" t="s">
        <v>225</v>
      </c>
      <c r="B64" s="417" t="s">
        <v>226</v>
      </c>
      <c r="C64" s="419">
        <v>500</v>
      </c>
    </row>
    <row r="65" s="306" customFormat="1" ht="20.1" customHeight="1" spans="1:3">
      <c r="A65" s="416" t="s">
        <v>227</v>
      </c>
      <c r="B65" s="417" t="s">
        <v>228</v>
      </c>
      <c r="C65" s="419"/>
    </row>
    <row r="66" s="306" customFormat="1" ht="20.1" customHeight="1" spans="1:3">
      <c r="A66" s="421" t="s">
        <v>229</v>
      </c>
      <c r="B66" s="421" t="s">
        <v>230</v>
      </c>
      <c r="C66" s="420">
        <f>SUBTOTAL(9,C67:C70)</f>
        <v>0</v>
      </c>
    </row>
    <row r="67" s="306" customFormat="1" ht="20.1" customHeight="1" spans="1:3">
      <c r="A67" s="416" t="s">
        <v>231</v>
      </c>
      <c r="B67" s="417" t="s">
        <v>232</v>
      </c>
      <c r="C67" s="419"/>
    </row>
    <row r="68" s="306" customFormat="1" ht="20.1" customHeight="1" spans="1:3">
      <c r="A68" s="416" t="s">
        <v>233</v>
      </c>
      <c r="B68" s="417" t="s">
        <v>234</v>
      </c>
      <c r="C68" s="419"/>
    </row>
    <row r="69" s="306" customFormat="1" ht="20.1" customHeight="1" spans="1:3">
      <c r="A69" s="416" t="s">
        <v>235</v>
      </c>
      <c r="B69" s="417" t="s">
        <v>236</v>
      </c>
      <c r="C69" s="419"/>
    </row>
    <row r="70" s="306" customFormat="1" ht="20.1" customHeight="1" spans="1:3">
      <c r="A70" s="416" t="s">
        <v>237</v>
      </c>
      <c r="B70" s="417" t="s">
        <v>238</v>
      </c>
      <c r="C70" s="419"/>
    </row>
    <row r="71" s="306" customFormat="1" ht="20.1" customHeight="1" spans="1:3">
      <c r="A71" s="421" t="s">
        <v>239</v>
      </c>
      <c r="B71" s="421" t="s">
        <v>240</v>
      </c>
      <c r="C71" s="420">
        <f>SUBTOTAL(9,C72:C73)</f>
        <v>1127</v>
      </c>
    </row>
    <row r="72" s="306" customFormat="1" ht="20.1" customHeight="1" spans="1:3">
      <c r="A72" s="416" t="s">
        <v>241</v>
      </c>
      <c r="B72" s="417" t="s">
        <v>242</v>
      </c>
      <c r="C72" s="419">
        <v>500</v>
      </c>
    </row>
    <row r="73" s="306" customFormat="1" ht="20.1" customHeight="1" spans="1:3">
      <c r="A73" s="416" t="s">
        <v>243</v>
      </c>
      <c r="B73" s="417" t="s">
        <v>244</v>
      </c>
      <c r="C73" s="419">
        <v>627</v>
      </c>
    </row>
    <row r="74" s="309" customFormat="1" ht="20.1" customHeight="1" spans="1:3">
      <c r="A74" s="421" t="s">
        <v>245</v>
      </c>
      <c r="B74" s="421" t="s">
        <v>106</v>
      </c>
      <c r="C74" s="420">
        <f>SUBTOTAL(9,C75:C78)</f>
        <v>5574</v>
      </c>
    </row>
    <row r="75" ht="20.1" customHeight="1" spans="1:3">
      <c r="A75" s="416" t="s">
        <v>246</v>
      </c>
      <c r="B75" s="417" t="s">
        <v>247</v>
      </c>
      <c r="C75" s="422"/>
    </row>
    <row r="76" ht="20.1" customHeight="1" spans="1:3">
      <c r="A76" s="416" t="s">
        <v>248</v>
      </c>
      <c r="B76" s="417" t="s">
        <v>249</v>
      </c>
      <c r="C76" s="422"/>
    </row>
    <row r="77" ht="20.1" customHeight="1" spans="1:3">
      <c r="A77" s="416" t="s">
        <v>250</v>
      </c>
      <c r="B77" s="417" t="s">
        <v>251</v>
      </c>
      <c r="C77" s="422"/>
    </row>
    <row r="78" ht="20.1" customHeight="1" spans="1:3">
      <c r="A78" s="416" t="s">
        <v>252</v>
      </c>
      <c r="B78" s="417" t="s">
        <v>253</v>
      </c>
      <c r="C78" s="422">
        <v>5574</v>
      </c>
    </row>
    <row r="79" ht="26.25" customHeight="1" spans="1:3">
      <c r="A79" s="149" t="s">
        <v>254</v>
      </c>
      <c r="B79" s="150"/>
      <c r="C79" s="423">
        <f>C4+C9+C20+C28+C35+C39+C42+C46+C49+C55+C63+C66+C71+C74+C58</f>
        <v>36346</v>
      </c>
    </row>
  </sheetData>
  <mergeCells count="2">
    <mergeCell ref="A1:C1"/>
    <mergeCell ref="A79:B79"/>
  </mergeCells>
  <printOptions horizontalCentered="1"/>
  <pageMargins left="1.37795275590551" right="0.748031496062992" top="0.984251968503937" bottom="0.984251968503937" header="0.511811023622047" footer="0.511811023622047"/>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3"/>
  <sheetViews>
    <sheetView workbookViewId="0">
      <selection activeCell="H26" sqref="H26"/>
    </sheetView>
  </sheetViews>
  <sheetFormatPr defaultColWidth="7" defaultRowHeight="15"/>
  <cols>
    <col min="1" max="1" width="20.875" style="394" customWidth="1"/>
    <col min="2" max="3" width="20.875" style="249" customWidth="1"/>
    <col min="4" max="8" width="14.5" style="249" customWidth="1"/>
    <col min="9" max="9" width="10.375" style="250" hidden="1" customWidth="1"/>
    <col min="10" max="10" width="9.625" style="220" hidden="1" customWidth="1"/>
    <col min="11" max="11" width="8.125" style="220" hidden="1" customWidth="1"/>
    <col min="12" max="12" width="9.625" style="241" hidden="1" customWidth="1"/>
    <col min="13" max="13" width="17.5" style="241" hidden="1" customWidth="1"/>
    <col min="14" max="14" width="12.5" style="242" hidden="1" customWidth="1"/>
    <col min="15" max="15" width="7" style="244" hidden="1" customWidth="1"/>
    <col min="16" max="17" width="7" style="220" hidden="1" customWidth="1"/>
    <col min="18" max="18" width="13.875" style="220" hidden="1" customWidth="1"/>
    <col min="19" max="19" width="7.875" style="220" hidden="1" customWidth="1"/>
    <col min="20" max="20" width="9.5" style="220" hidden="1" customWidth="1"/>
    <col min="21" max="21" width="6.875" style="220" hidden="1" customWidth="1"/>
    <col min="22" max="22" width="9" style="220" hidden="1" customWidth="1"/>
    <col min="23" max="23" width="5.875" style="220" hidden="1" customWidth="1"/>
    <col min="24" max="24" width="5.25" style="220" hidden="1" customWidth="1"/>
    <col min="25" max="25" width="6.5" style="220" hidden="1" customWidth="1"/>
    <col min="26" max="27" width="7" style="220" hidden="1" customWidth="1"/>
    <col min="28" max="28" width="10.625" style="220" hidden="1" customWidth="1"/>
    <col min="29" max="29" width="10.5" style="220" hidden="1" customWidth="1"/>
    <col min="30" max="30" width="7" style="220" hidden="1" customWidth="1"/>
    <col min="31" max="16384" width="7" style="220"/>
  </cols>
  <sheetData>
    <row r="1" ht="21.75" customHeight="1" spans="1:8">
      <c r="A1" s="395"/>
      <c r="B1" s="93"/>
      <c r="C1" s="93"/>
      <c r="D1" s="93"/>
      <c r="E1" s="93"/>
      <c r="F1" s="93"/>
      <c r="G1" s="93"/>
      <c r="H1" s="93"/>
    </row>
    <row r="2" ht="51.75" customHeight="1" spans="1:14">
      <c r="A2" s="251" t="s">
        <v>255</v>
      </c>
      <c r="B2" s="252"/>
      <c r="C2" s="252"/>
      <c r="D2" s="252"/>
      <c r="E2" s="252"/>
      <c r="F2" s="252"/>
      <c r="G2" s="252"/>
      <c r="H2" s="252"/>
      <c r="L2" s="220"/>
      <c r="M2" s="220"/>
      <c r="N2" s="220"/>
    </row>
    <row r="3" spans="8:18">
      <c r="H3" s="228" t="s">
        <v>256</v>
      </c>
      <c r="J3" s="220">
        <v>12.11</v>
      </c>
      <c r="L3" s="220">
        <v>12.22</v>
      </c>
      <c r="M3" s="220"/>
      <c r="N3" s="220"/>
      <c r="R3" s="220">
        <v>1.2</v>
      </c>
    </row>
    <row r="4" s="248" customFormat="1" ht="39.75" customHeight="1" spans="1:20">
      <c r="A4" s="337" t="s">
        <v>257</v>
      </c>
      <c r="B4" s="396" t="s">
        <v>258</v>
      </c>
      <c r="C4" s="397" t="s">
        <v>259</v>
      </c>
      <c r="D4" s="398"/>
      <c r="E4" s="399"/>
      <c r="F4" s="338" t="s">
        <v>260</v>
      </c>
      <c r="G4" s="339"/>
      <c r="H4" s="340"/>
      <c r="I4" s="254"/>
      <c r="L4" s="255" t="s">
        <v>261</v>
      </c>
      <c r="M4" s="255" t="s">
        <v>262</v>
      </c>
      <c r="N4" s="255" t="s">
        <v>263</v>
      </c>
      <c r="O4" s="260"/>
      <c r="R4" s="255" t="s">
        <v>261</v>
      </c>
      <c r="S4" s="261" t="s">
        <v>262</v>
      </c>
      <c r="T4" s="255" t="s">
        <v>263</v>
      </c>
    </row>
    <row r="5" s="248" customFormat="1" ht="39.75" customHeight="1" spans="1:20">
      <c r="A5" s="341"/>
      <c r="B5" s="400"/>
      <c r="C5" s="401" t="s">
        <v>82</v>
      </c>
      <c r="D5" s="401" t="s">
        <v>264</v>
      </c>
      <c r="E5" s="401" t="s">
        <v>265</v>
      </c>
      <c r="F5" s="401" t="s">
        <v>82</v>
      </c>
      <c r="G5" s="401" t="s">
        <v>264</v>
      </c>
      <c r="H5" s="401" t="s">
        <v>265</v>
      </c>
      <c r="I5" s="254"/>
      <c r="L5" s="255"/>
      <c r="M5" s="255"/>
      <c r="N5" s="255"/>
      <c r="O5" s="260"/>
      <c r="R5" s="255"/>
      <c r="S5" s="261"/>
      <c r="T5" s="255"/>
    </row>
    <row r="6" ht="39.75" customHeight="1" spans="1:28">
      <c r="A6" s="402" t="s">
        <v>266</v>
      </c>
      <c r="B6" s="331">
        <v>1020</v>
      </c>
      <c r="C6" s="331">
        <v>3179</v>
      </c>
      <c r="D6" s="331">
        <v>2746</v>
      </c>
      <c r="E6" s="331">
        <v>433</v>
      </c>
      <c r="F6" s="331">
        <v>2302</v>
      </c>
      <c r="G6" s="331">
        <v>2196</v>
      </c>
      <c r="H6" s="331">
        <v>106</v>
      </c>
      <c r="I6" s="331">
        <v>34.75</v>
      </c>
      <c r="J6" s="331">
        <v>34.75</v>
      </c>
      <c r="K6" s="331">
        <v>34.75</v>
      </c>
      <c r="L6" s="331">
        <v>34.75</v>
      </c>
      <c r="M6" s="331">
        <v>34.75</v>
      </c>
      <c r="N6" s="331">
        <v>34.75</v>
      </c>
      <c r="O6" s="331">
        <v>34.75</v>
      </c>
      <c r="P6" s="331">
        <v>34.75</v>
      </c>
      <c r="Q6" s="331">
        <v>34.75</v>
      </c>
      <c r="R6" s="331">
        <v>34.75</v>
      </c>
      <c r="S6" s="241"/>
      <c r="T6" s="242"/>
      <c r="U6" s="244"/>
      <c r="V6" s="245"/>
      <c r="Z6" s="246"/>
      <c r="AA6" s="246"/>
      <c r="AB6" s="247"/>
    </row>
    <row r="7" s="245" customFormat="1" ht="39.75" customHeight="1" spans="1:29">
      <c r="A7" s="403" t="s">
        <v>267</v>
      </c>
      <c r="B7" s="331">
        <v>1020</v>
      </c>
      <c r="C7" s="404">
        <v>3179</v>
      </c>
      <c r="D7" s="404">
        <v>2746</v>
      </c>
      <c r="E7" s="404">
        <v>433</v>
      </c>
      <c r="F7" s="405">
        <v>2302</v>
      </c>
      <c r="G7" s="404">
        <v>2196</v>
      </c>
      <c r="H7" s="404">
        <v>106</v>
      </c>
      <c r="I7" s="239"/>
      <c r="L7" s="406" t="str">
        <f>""</f>
        <v/>
      </c>
      <c r="M7" s="406" t="str">
        <f>""</f>
        <v/>
      </c>
      <c r="N7" s="406" t="str">
        <f>""</f>
        <v/>
      </c>
      <c r="R7" s="406" t="str">
        <f>""</f>
        <v/>
      </c>
      <c r="S7" s="407" t="str">
        <f>""</f>
        <v/>
      </c>
      <c r="T7" s="406" t="str">
        <f>""</f>
        <v/>
      </c>
      <c r="AB7" s="263" t="e">
        <f>T8+#REF!+#REF!+#REF!+#REF!+#REF!+#REF!+#REF!+#REF!+#REF!+#REF!+#REF!+#REF!+#REF!+#REF!+#REF!+#REF!+#REF!+#REF!+#REF!+#REF!</f>
        <v>#REF!</v>
      </c>
      <c r="AC7" s="263" t="e">
        <f>U8+#REF!+#REF!+#REF!+#REF!+#REF!+#REF!+#REF!+#REF!+#REF!+#REF!+#REF!+#REF!+#REF!+#REF!+#REF!+#REF!+#REF!+#REF!+#REF!+#REF!</f>
        <v>#REF!</v>
      </c>
    </row>
    <row r="8" ht="19.5" customHeight="1" spans="1:22">
      <c r="A8" s="250"/>
      <c r="B8" s="220"/>
      <c r="C8" s="220"/>
      <c r="D8" s="241"/>
      <c r="E8" s="241"/>
      <c r="F8" s="242"/>
      <c r="G8" s="244"/>
      <c r="H8" s="220"/>
      <c r="I8" s="220"/>
      <c r="L8" s="220"/>
      <c r="M8" s="220"/>
      <c r="N8" s="245"/>
      <c r="O8" s="220"/>
      <c r="R8" s="246" t="s">
        <v>268</v>
      </c>
      <c r="S8" s="246" t="s">
        <v>269</v>
      </c>
      <c r="T8" s="247">
        <v>19998</v>
      </c>
      <c r="U8" s="220" t="e">
        <f>#REF!-T8</f>
        <v>#REF!</v>
      </c>
      <c r="V8" s="220" t="e">
        <f>R8-#REF!</f>
        <v>#REF!</v>
      </c>
    </row>
    <row r="9" ht="19.5" customHeight="1" spans="1:22">
      <c r="A9" s="250"/>
      <c r="B9" s="220"/>
      <c r="C9" s="220"/>
      <c r="D9" s="241"/>
      <c r="E9" s="241"/>
      <c r="F9" s="242"/>
      <c r="G9" s="244"/>
      <c r="H9" s="220"/>
      <c r="I9" s="220"/>
      <c r="L9" s="220"/>
      <c r="M9" s="220"/>
      <c r="N9" s="245"/>
      <c r="O9" s="220"/>
      <c r="R9" s="246" t="s">
        <v>270</v>
      </c>
      <c r="S9" s="246" t="s">
        <v>271</v>
      </c>
      <c r="T9" s="247">
        <v>19998</v>
      </c>
      <c r="U9" s="220" t="e">
        <f>#REF!-T9</f>
        <v>#REF!</v>
      </c>
      <c r="V9" s="220" t="e">
        <f>R9-#REF!</f>
        <v>#REF!</v>
      </c>
    </row>
    <row r="10" ht="19.5" customHeight="1" spans="1:22">
      <c r="A10" s="250"/>
      <c r="B10" s="220"/>
      <c r="C10" s="220"/>
      <c r="D10" s="241"/>
      <c r="E10" s="241"/>
      <c r="F10" s="242"/>
      <c r="G10" s="244"/>
      <c r="H10" s="220"/>
      <c r="I10" s="220"/>
      <c r="L10" s="220"/>
      <c r="M10" s="220"/>
      <c r="N10" s="245"/>
      <c r="O10" s="220"/>
      <c r="R10" s="246" t="s">
        <v>272</v>
      </c>
      <c r="S10" s="246" t="s">
        <v>273</v>
      </c>
      <c r="T10" s="247">
        <v>19998</v>
      </c>
      <c r="U10" s="220" t="e">
        <f>#REF!-T10</f>
        <v>#REF!</v>
      </c>
      <c r="V10" s="220" t="e">
        <f>R10-#REF!</f>
        <v>#REF!</v>
      </c>
    </row>
    <row r="11" ht="42.6" customHeight="1" spans="1:15">
      <c r="A11" s="250"/>
      <c r="B11" s="220"/>
      <c r="C11" s="220"/>
      <c r="D11" s="241"/>
      <c r="E11" s="241"/>
      <c r="F11" s="242"/>
      <c r="G11" s="244"/>
      <c r="H11" s="220"/>
      <c r="I11" s="220"/>
      <c r="L11" s="220"/>
      <c r="M11" s="220"/>
      <c r="N11" s="245"/>
      <c r="O11" s="220"/>
    </row>
    <row r="12" ht="19.5" customHeight="1" spans="1:22">
      <c r="A12" s="248"/>
      <c r="B12" s="220"/>
      <c r="C12" s="220"/>
      <c r="D12" s="220"/>
      <c r="E12" s="220"/>
      <c r="F12" s="220"/>
      <c r="G12" s="220"/>
      <c r="H12" s="220"/>
      <c r="I12" s="220"/>
      <c r="L12" s="220"/>
      <c r="M12" s="220"/>
      <c r="N12" s="220"/>
      <c r="O12" s="220"/>
      <c r="V12" s="245"/>
    </row>
    <row r="13" ht="19.5" customHeight="1" spans="1:22">
      <c r="A13" s="248"/>
      <c r="B13" s="220"/>
      <c r="C13" s="220"/>
      <c r="D13" s="220"/>
      <c r="E13" s="220"/>
      <c r="F13" s="220"/>
      <c r="G13" s="220"/>
      <c r="H13" s="220"/>
      <c r="I13" s="220"/>
      <c r="L13" s="220"/>
      <c r="M13" s="220"/>
      <c r="N13" s="220"/>
      <c r="O13" s="220"/>
      <c r="V13" s="245"/>
    </row>
    <row r="14" ht="19.5" customHeight="1" spans="1:22">
      <c r="A14" s="248"/>
      <c r="B14" s="220"/>
      <c r="C14" s="220"/>
      <c r="D14" s="220"/>
      <c r="E14" s="220"/>
      <c r="F14" s="220"/>
      <c r="G14" s="220"/>
      <c r="H14" s="220"/>
      <c r="I14" s="220"/>
      <c r="L14" s="220"/>
      <c r="M14" s="220"/>
      <c r="N14" s="220"/>
      <c r="O14" s="220"/>
      <c r="V14" s="245"/>
    </row>
    <row r="15" ht="19.5" customHeight="1" spans="1:22">
      <c r="A15" s="248"/>
      <c r="B15" s="220"/>
      <c r="C15" s="220"/>
      <c r="D15" s="220"/>
      <c r="E15" s="220"/>
      <c r="F15" s="220"/>
      <c r="G15" s="220"/>
      <c r="H15" s="220"/>
      <c r="I15" s="220"/>
      <c r="L15" s="220"/>
      <c r="M15" s="220"/>
      <c r="N15" s="220"/>
      <c r="O15" s="220"/>
      <c r="V15" s="245"/>
    </row>
    <row r="16" ht="19.5" customHeight="1" spans="1:22">
      <c r="A16" s="248"/>
      <c r="B16" s="220"/>
      <c r="C16" s="220"/>
      <c r="D16" s="220"/>
      <c r="E16" s="220"/>
      <c r="F16" s="220"/>
      <c r="G16" s="220"/>
      <c r="H16" s="220"/>
      <c r="I16" s="220"/>
      <c r="L16" s="220"/>
      <c r="M16" s="220"/>
      <c r="N16" s="220"/>
      <c r="O16" s="220"/>
      <c r="V16" s="245"/>
    </row>
    <row r="17" ht="19.5" customHeight="1" spans="1:22">
      <c r="A17" s="248"/>
      <c r="B17" s="220"/>
      <c r="C17" s="220"/>
      <c r="D17" s="220"/>
      <c r="E17" s="220"/>
      <c r="F17" s="220"/>
      <c r="G17" s="220"/>
      <c r="H17" s="220"/>
      <c r="I17" s="220"/>
      <c r="L17" s="220"/>
      <c r="M17" s="220"/>
      <c r="N17" s="220"/>
      <c r="O17" s="220"/>
      <c r="V17" s="245"/>
    </row>
    <row r="18" ht="19.5" customHeight="1" spans="1:22">
      <c r="A18" s="248"/>
      <c r="B18" s="220"/>
      <c r="C18" s="220"/>
      <c r="D18" s="220"/>
      <c r="E18" s="220"/>
      <c r="F18" s="220"/>
      <c r="G18" s="220"/>
      <c r="H18" s="220"/>
      <c r="I18" s="220"/>
      <c r="L18" s="220"/>
      <c r="M18" s="220"/>
      <c r="N18" s="220"/>
      <c r="O18" s="220"/>
      <c r="V18" s="245"/>
    </row>
    <row r="19" ht="19.5" customHeight="1" spans="1:22">
      <c r="A19" s="248"/>
      <c r="B19" s="220"/>
      <c r="C19" s="220"/>
      <c r="D19" s="220"/>
      <c r="E19" s="220"/>
      <c r="F19" s="220"/>
      <c r="G19" s="220"/>
      <c r="H19" s="220"/>
      <c r="I19" s="220"/>
      <c r="L19" s="220"/>
      <c r="M19" s="220"/>
      <c r="N19" s="220"/>
      <c r="O19" s="220"/>
      <c r="V19" s="245"/>
    </row>
    <row r="20" ht="19.5" customHeight="1" spans="1:22">
      <c r="A20" s="248"/>
      <c r="B20" s="220"/>
      <c r="C20" s="220"/>
      <c r="D20" s="220"/>
      <c r="E20" s="220"/>
      <c r="F20" s="220"/>
      <c r="G20" s="220"/>
      <c r="H20" s="220"/>
      <c r="I20" s="220"/>
      <c r="L20" s="220"/>
      <c r="M20" s="220"/>
      <c r="N20" s="220"/>
      <c r="O20" s="220"/>
      <c r="V20" s="245"/>
    </row>
    <row r="21" ht="19.5" customHeight="1" spans="1:22">
      <c r="A21" s="248"/>
      <c r="B21" s="220"/>
      <c r="C21" s="220"/>
      <c r="D21" s="220"/>
      <c r="E21" s="220"/>
      <c r="F21" s="220"/>
      <c r="G21" s="220"/>
      <c r="H21" s="220"/>
      <c r="I21" s="220"/>
      <c r="L21" s="220"/>
      <c r="M21" s="220"/>
      <c r="N21" s="220"/>
      <c r="O21" s="220"/>
      <c r="V21" s="245"/>
    </row>
    <row r="22" ht="19.5" customHeight="1" spans="1:22">
      <c r="A22" s="248"/>
      <c r="B22" s="220"/>
      <c r="C22" s="220"/>
      <c r="D22" s="220"/>
      <c r="E22" s="220"/>
      <c r="F22" s="220"/>
      <c r="G22" s="220"/>
      <c r="H22" s="220"/>
      <c r="I22" s="220"/>
      <c r="L22" s="220"/>
      <c r="M22" s="220"/>
      <c r="N22" s="220"/>
      <c r="O22" s="220"/>
      <c r="V22" s="245"/>
    </row>
    <row r="23" ht="19.5" customHeight="1" spans="1:22">
      <c r="A23" s="248"/>
      <c r="B23" s="220"/>
      <c r="C23" s="220"/>
      <c r="D23" s="220"/>
      <c r="E23" s="220"/>
      <c r="F23" s="220"/>
      <c r="G23" s="220"/>
      <c r="H23" s="220"/>
      <c r="I23" s="220"/>
      <c r="L23" s="220"/>
      <c r="M23" s="220"/>
      <c r="N23" s="220"/>
      <c r="O23" s="220"/>
      <c r="V23" s="245"/>
    </row>
  </sheetData>
  <mergeCells count="5">
    <mergeCell ref="A2:H2"/>
    <mergeCell ref="C4:E4"/>
    <mergeCell ref="F4:H4"/>
    <mergeCell ref="A4:A5"/>
    <mergeCell ref="B4:B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4"/>
  <sheetViews>
    <sheetView workbookViewId="0">
      <selection activeCell="H26" sqref="H26"/>
    </sheetView>
  </sheetViews>
  <sheetFormatPr defaultColWidth="7.875" defaultRowHeight="15.75" outlineLevelCol="3"/>
  <cols>
    <col min="1" max="1" width="7.875" style="373"/>
    <col min="2" max="2" width="39.125" style="373" customWidth="1"/>
    <col min="3" max="3" width="14.625" style="373" customWidth="1"/>
    <col min="4" max="4" width="8" style="373" customWidth="1"/>
    <col min="5" max="5" width="9.25" style="373" customWidth="1"/>
    <col min="6" max="6" width="16" style="373" customWidth="1"/>
    <col min="7" max="7" width="13.875" style="373" customWidth="1"/>
    <col min="8" max="255" width="7.875" style="373"/>
    <col min="256" max="256" width="35.75" style="373" customWidth="1"/>
    <col min="257" max="257" width="7.875" style="373" hidden="1" customWidth="1"/>
    <col min="258" max="259" width="12" style="373" customWidth="1"/>
    <col min="260" max="260" width="8" style="373" customWidth="1"/>
    <col min="261" max="261" width="7.875" style="373" customWidth="1"/>
    <col min="262" max="263" width="7.875" style="373" hidden="1" customWidth="1"/>
    <col min="264" max="511" width="7.875" style="373"/>
    <col min="512" max="512" width="35.75" style="373" customWidth="1"/>
    <col min="513" max="513" width="7.875" style="373" hidden="1" customWidth="1"/>
    <col min="514" max="515" width="12" style="373" customWidth="1"/>
    <col min="516" max="516" width="8" style="373" customWidth="1"/>
    <col min="517" max="517" width="7.875" style="373" customWidth="1"/>
    <col min="518" max="519" width="7.875" style="373" hidden="1" customWidth="1"/>
    <col min="520" max="767" width="7.875" style="373"/>
    <col min="768" max="768" width="35.75" style="373" customWidth="1"/>
    <col min="769" max="769" width="7.875" style="373" hidden="1" customWidth="1"/>
    <col min="770" max="771" width="12" style="373" customWidth="1"/>
    <col min="772" max="772" width="8" style="373" customWidth="1"/>
    <col min="773" max="773" width="7.875" style="373" customWidth="1"/>
    <col min="774" max="775" width="7.875" style="373" hidden="1" customWidth="1"/>
    <col min="776" max="1023" width="7.875" style="373"/>
    <col min="1024" max="1024" width="35.75" style="373" customWidth="1"/>
    <col min="1025" max="1025" width="7.875" style="373" hidden="1" customWidth="1"/>
    <col min="1026" max="1027" width="12" style="373" customWidth="1"/>
    <col min="1028" max="1028" width="8" style="373" customWidth="1"/>
    <col min="1029" max="1029" width="7.875" style="373" customWidth="1"/>
    <col min="1030" max="1031" width="7.875" style="373" hidden="1" customWidth="1"/>
    <col min="1032" max="1279" width="7.875" style="373"/>
    <col min="1280" max="1280" width="35.75" style="373" customWidth="1"/>
    <col min="1281" max="1281" width="7.875" style="373" hidden="1" customWidth="1"/>
    <col min="1282" max="1283" width="12" style="373" customWidth="1"/>
    <col min="1284" max="1284" width="8" style="373" customWidth="1"/>
    <col min="1285" max="1285" width="7.875" style="373" customWidth="1"/>
    <col min="1286" max="1287" width="7.875" style="373" hidden="1" customWidth="1"/>
    <col min="1288" max="1535" width="7.875" style="373"/>
    <col min="1536" max="1536" width="35.75" style="373" customWidth="1"/>
    <col min="1537" max="1537" width="7.875" style="373" hidden="1" customWidth="1"/>
    <col min="1538" max="1539" width="12" style="373" customWidth="1"/>
    <col min="1540" max="1540" width="8" style="373" customWidth="1"/>
    <col min="1541" max="1541" width="7.875" style="373" customWidth="1"/>
    <col min="1542" max="1543" width="7.875" style="373" hidden="1" customWidth="1"/>
    <col min="1544" max="1791" width="7.875" style="373"/>
    <col min="1792" max="1792" width="35.75" style="373" customWidth="1"/>
    <col min="1793" max="1793" width="7.875" style="373" hidden="1" customWidth="1"/>
    <col min="1794" max="1795" width="12" style="373" customWidth="1"/>
    <col min="1796" max="1796" width="8" style="373" customWidth="1"/>
    <col min="1797" max="1797" width="7.875" style="373" customWidth="1"/>
    <col min="1798" max="1799" width="7.875" style="373" hidden="1" customWidth="1"/>
    <col min="1800" max="2047" width="7.875" style="373"/>
    <col min="2048" max="2048" width="35.75" style="373" customWidth="1"/>
    <col min="2049" max="2049" width="7.875" style="373" hidden="1" customWidth="1"/>
    <col min="2050" max="2051" width="12" style="373" customWidth="1"/>
    <col min="2052" max="2052" width="8" style="373" customWidth="1"/>
    <col min="2053" max="2053" width="7.875" style="373" customWidth="1"/>
    <col min="2054" max="2055" width="7.875" style="373" hidden="1" customWidth="1"/>
    <col min="2056" max="2303" width="7.875" style="373"/>
    <col min="2304" max="2304" width="35.75" style="373" customWidth="1"/>
    <col min="2305" max="2305" width="7.875" style="373" hidden="1" customWidth="1"/>
    <col min="2306" max="2307" width="12" style="373" customWidth="1"/>
    <col min="2308" max="2308" width="8" style="373" customWidth="1"/>
    <col min="2309" max="2309" width="7.875" style="373" customWidth="1"/>
    <col min="2310" max="2311" width="7.875" style="373" hidden="1" customWidth="1"/>
    <col min="2312" max="2559" width="7.875" style="373"/>
    <col min="2560" max="2560" width="35.75" style="373" customWidth="1"/>
    <col min="2561" max="2561" width="7.875" style="373" hidden="1" customWidth="1"/>
    <col min="2562" max="2563" width="12" style="373" customWidth="1"/>
    <col min="2564" max="2564" width="8" style="373" customWidth="1"/>
    <col min="2565" max="2565" width="7.875" style="373" customWidth="1"/>
    <col min="2566" max="2567" width="7.875" style="373" hidden="1" customWidth="1"/>
    <col min="2568" max="2815" width="7.875" style="373"/>
    <col min="2816" max="2816" width="35.75" style="373" customWidth="1"/>
    <col min="2817" max="2817" width="7.875" style="373" hidden="1" customWidth="1"/>
    <col min="2818" max="2819" width="12" style="373" customWidth="1"/>
    <col min="2820" max="2820" width="8" style="373" customWidth="1"/>
    <col min="2821" max="2821" width="7.875" style="373" customWidth="1"/>
    <col min="2822" max="2823" width="7.875" style="373" hidden="1" customWidth="1"/>
    <col min="2824" max="3071" width="7.875" style="373"/>
    <col min="3072" max="3072" width="35.75" style="373" customWidth="1"/>
    <col min="3073" max="3073" width="7.875" style="373" hidden="1" customWidth="1"/>
    <col min="3074" max="3075" width="12" style="373" customWidth="1"/>
    <col min="3076" max="3076" width="8" style="373" customWidth="1"/>
    <col min="3077" max="3077" width="7.875" style="373" customWidth="1"/>
    <col min="3078" max="3079" width="7.875" style="373" hidden="1" customWidth="1"/>
    <col min="3080" max="3327" width="7.875" style="373"/>
    <col min="3328" max="3328" width="35.75" style="373" customWidth="1"/>
    <col min="3329" max="3329" width="7.875" style="373" hidden="1" customWidth="1"/>
    <col min="3330" max="3331" width="12" style="373" customWidth="1"/>
    <col min="3332" max="3332" width="8" style="373" customWidth="1"/>
    <col min="3333" max="3333" width="7.875" style="373" customWidth="1"/>
    <col min="3334" max="3335" width="7.875" style="373" hidden="1" customWidth="1"/>
    <col min="3336" max="3583" width="7.875" style="373"/>
    <col min="3584" max="3584" width="35.75" style="373" customWidth="1"/>
    <col min="3585" max="3585" width="7.875" style="373" hidden="1" customWidth="1"/>
    <col min="3586" max="3587" width="12" style="373" customWidth="1"/>
    <col min="3588" max="3588" width="8" style="373" customWidth="1"/>
    <col min="3589" max="3589" width="7.875" style="373" customWidth="1"/>
    <col min="3590" max="3591" width="7.875" style="373" hidden="1" customWidth="1"/>
    <col min="3592" max="3839" width="7.875" style="373"/>
    <col min="3840" max="3840" width="35.75" style="373" customWidth="1"/>
    <col min="3841" max="3841" width="7.875" style="373" hidden="1" customWidth="1"/>
    <col min="3842" max="3843" width="12" style="373" customWidth="1"/>
    <col min="3844" max="3844" width="8" style="373" customWidth="1"/>
    <col min="3845" max="3845" width="7.875" style="373" customWidth="1"/>
    <col min="3846" max="3847" width="7.875" style="373" hidden="1" customWidth="1"/>
    <col min="3848" max="4095" width="7.875" style="373"/>
    <col min="4096" max="4096" width="35.75" style="373" customWidth="1"/>
    <col min="4097" max="4097" width="7.875" style="373" hidden="1" customWidth="1"/>
    <col min="4098" max="4099" width="12" style="373" customWidth="1"/>
    <col min="4100" max="4100" width="8" style="373" customWidth="1"/>
    <col min="4101" max="4101" width="7.875" style="373" customWidth="1"/>
    <col min="4102" max="4103" width="7.875" style="373" hidden="1" customWidth="1"/>
    <col min="4104" max="4351" width="7.875" style="373"/>
    <col min="4352" max="4352" width="35.75" style="373" customWidth="1"/>
    <col min="4353" max="4353" width="7.875" style="373" hidden="1" customWidth="1"/>
    <col min="4354" max="4355" width="12" style="373" customWidth="1"/>
    <col min="4356" max="4356" width="8" style="373" customWidth="1"/>
    <col min="4357" max="4357" width="7.875" style="373" customWidth="1"/>
    <col min="4358" max="4359" width="7.875" style="373" hidden="1" customWidth="1"/>
    <col min="4360" max="4607" width="7.875" style="373"/>
    <col min="4608" max="4608" width="35.75" style="373" customWidth="1"/>
    <col min="4609" max="4609" width="7.875" style="373" hidden="1" customWidth="1"/>
    <col min="4610" max="4611" width="12" style="373" customWidth="1"/>
    <col min="4612" max="4612" width="8" style="373" customWidth="1"/>
    <col min="4613" max="4613" width="7.875" style="373" customWidth="1"/>
    <col min="4614" max="4615" width="7.875" style="373" hidden="1" customWidth="1"/>
    <col min="4616" max="4863" width="7.875" style="373"/>
    <col min="4864" max="4864" width="35.75" style="373" customWidth="1"/>
    <col min="4865" max="4865" width="7.875" style="373" hidden="1" customWidth="1"/>
    <col min="4866" max="4867" width="12" style="373" customWidth="1"/>
    <col min="4868" max="4868" width="8" style="373" customWidth="1"/>
    <col min="4869" max="4869" width="7.875" style="373" customWidth="1"/>
    <col min="4870" max="4871" width="7.875" style="373" hidden="1" customWidth="1"/>
    <col min="4872" max="5119" width="7.875" style="373"/>
    <col min="5120" max="5120" width="35.75" style="373" customWidth="1"/>
    <col min="5121" max="5121" width="7.875" style="373" hidden="1" customWidth="1"/>
    <col min="5122" max="5123" width="12" style="373" customWidth="1"/>
    <col min="5124" max="5124" width="8" style="373" customWidth="1"/>
    <col min="5125" max="5125" width="7.875" style="373" customWidth="1"/>
    <col min="5126" max="5127" width="7.875" style="373" hidden="1" customWidth="1"/>
    <col min="5128" max="5375" width="7.875" style="373"/>
    <col min="5376" max="5376" width="35.75" style="373" customWidth="1"/>
    <col min="5377" max="5377" width="7.875" style="373" hidden="1" customWidth="1"/>
    <col min="5378" max="5379" width="12" style="373" customWidth="1"/>
    <col min="5380" max="5380" width="8" style="373" customWidth="1"/>
    <col min="5381" max="5381" width="7.875" style="373" customWidth="1"/>
    <col min="5382" max="5383" width="7.875" style="373" hidden="1" customWidth="1"/>
    <col min="5384" max="5631" width="7.875" style="373"/>
    <col min="5632" max="5632" width="35.75" style="373" customWidth="1"/>
    <col min="5633" max="5633" width="7.875" style="373" hidden="1" customWidth="1"/>
    <col min="5634" max="5635" width="12" style="373" customWidth="1"/>
    <col min="5636" max="5636" width="8" style="373" customWidth="1"/>
    <col min="5637" max="5637" width="7.875" style="373" customWidth="1"/>
    <col min="5638" max="5639" width="7.875" style="373" hidden="1" customWidth="1"/>
    <col min="5640" max="5887" width="7.875" style="373"/>
    <col min="5888" max="5888" width="35.75" style="373" customWidth="1"/>
    <col min="5889" max="5889" width="7.875" style="373" hidden="1" customWidth="1"/>
    <col min="5890" max="5891" width="12" style="373" customWidth="1"/>
    <col min="5892" max="5892" width="8" style="373" customWidth="1"/>
    <col min="5893" max="5893" width="7.875" style="373" customWidth="1"/>
    <col min="5894" max="5895" width="7.875" style="373" hidden="1" customWidth="1"/>
    <col min="5896" max="6143" width="7.875" style="373"/>
    <col min="6144" max="6144" width="35.75" style="373" customWidth="1"/>
    <col min="6145" max="6145" width="7.875" style="373" hidden="1" customWidth="1"/>
    <col min="6146" max="6147" width="12" style="373" customWidth="1"/>
    <col min="6148" max="6148" width="8" style="373" customWidth="1"/>
    <col min="6149" max="6149" width="7.875" style="373" customWidth="1"/>
    <col min="6150" max="6151" width="7.875" style="373" hidden="1" customWidth="1"/>
    <col min="6152" max="6399" width="7.875" style="373"/>
    <col min="6400" max="6400" width="35.75" style="373" customWidth="1"/>
    <col min="6401" max="6401" width="7.875" style="373" hidden="1" customWidth="1"/>
    <col min="6402" max="6403" width="12" style="373" customWidth="1"/>
    <col min="6404" max="6404" width="8" style="373" customWidth="1"/>
    <col min="6405" max="6405" width="7.875" style="373" customWidth="1"/>
    <col min="6406" max="6407" width="7.875" style="373" hidden="1" customWidth="1"/>
    <col min="6408" max="6655" width="7.875" style="373"/>
    <col min="6656" max="6656" width="35.75" style="373" customWidth="1"/>
    <col min="6657" max="6657" width="7.875" style="373" hidden="1" customWidth="1"/>
    <col min="6658" max="6659" width="12" style="373" customWidth="1"/>
    <col min="6660" max="6660" width="8" style="373" customWidth="1"/>
    <col min="6661" max="6661" width="7.875" style="373" customWidth="1"/>
    <col min="6662" max="6663" width="7.875" style="373" hidden="1" customWidth="1"/>
    <col min="6664" max="6911" width="7.875" style="373"/>
    <col min="6912" max="6912" width="35.75" style="373" customWidth="1"/>
    <col min="6913" max="6913" width="7.875" style="373" hidden="1" customWidth="1"/>
    <col min="6914" max="6915" width="12" style="373" customWidth="1"/>
    <col min="6916" max="6916" width="8" style="373" customWidth="1"/>
    <col min="6917" max="6917" width="7.875" style="373" customWidth="1"/>
    <col min="6918" max="6919" width="7.875" style="373" hidden="1" customWidth="1"/>
    <col min="6920" max="7167" width="7.875" style="373"/>
    <col min="7168" max="7168" width="35.75" style="373" customWidth="1"/>
    <col min="7169" max="7169" width="7.875" style="373" hidden="1" customWidth="1"/>
    <col min="7170" max="7171" width="12" style="373" customWidth="1"/>
    <col min="7172" max="7172" width="8" style="373" customWidth="1"/>
    <col min="7173" max="7173" width="7.875" style="373" customWidth="1"/>
    <col min="7174" max="7175" width="7.875" style="373" hidden="1" customWidth="1"/>
    <col min="7176" max="7423" width="7.875" style="373"/>
    <col min="7424" max="7424" width="35.75" style="373" customWidth="1"/>
    <col min="7425" max="7425" width="7.875" style="373" hidden="1" customWidth="1"/>
    <col min="7426" max="7427" width="12" style="373" customWidth="1"/>
    <col min="7428" max="7428" width="8" style="373" customWidth="1"/>
    <col min="7429" max="7429" width="7.875" style="373" customWidth="1"/>
    <col min="7430" max="7431" width="7.875" style="373" hidden="1" customWidth="1"/>
    <col min="7432" max="7679" width="7.875" style="373"/>
    <col min="7680" max="7680" width="35.75" style="373" customWidth="1"/>
    <col min="7681" max="7681" width="7.875" style="373" hidden="1" customWidth="1"/>
    <col min="7682" max="7683" width="12" style="373" customWidth="1"/>
    <col min="7684" max="7684" width="8" style="373" customWidth="1"/>
    <col min="7685" max="7685" width="7.875" style="373" customWidth="1"/>
    <col min="7686" max="7687" width="7.875" style="373" hidden="1" customWidth="1"/>
    <col min="7688" max="7935" width="7.875" style="373"/>
    <col min="7936" max="7936" width="35.75" style="373" customWidth="1"/>
    <col min="7937" max="7937" width="7.875" style="373" hidden="1" customWidth="1"/>
    <col min="7938" max="7939" width="12" style="373" customWidth="1"/>
    <col min="7940" max="7940" width="8" style="373" customWidth="1"/>
    <col min="7941" max="7941" width="7.875" style="373" customWidth="1"/>
    <col min="7942" max="7943" width="7.875" style="373" hidden="1" customWidth="1"/>
    <col min="7944" max="8191" width="7.875" style="373"/>
    <col min="8192" max="8192" width="35.75" style="373" customWidth="1"/>
    <col min="8193" max="8193" width="7.875" style="373" hidden="1" customWidth="1"/>
    <col min="8194" max="8195" width="12" style="373" customWidth="1"/>
    <col min="8196" max="8196" width="8" style="373" customWidth="1"/>
    <col min="8197" max="8197" width="7.875" style="373" customWidth="1"/>
    <col min="8198" max="8199" width="7.875" style="373" hidden="1" customWidth="1"/>
    <col min="8200" max="8447" width="7.875" style="373"/>
    <col min="8448" max="8448" width="35.75" style="373" customWidth="1"/>
    <col min="8449" max="8449" width="7.875" style="373" hidden="1" customWidth="1"/>
    <col min="8450" max="8451" width="12" style="373" customWidth="1"/>
    <col min="8452" max="8452" width="8" style="373" customWidth="1"/>
    <col min="8453" max="8453" width="7.875" style="373" customWidth="1"/>
    <col min="8454" max="8455" width="7.875" style="373" hidden="1" customWidth="1"/>
    <col min="8456" max="8703" width="7.875" style="373"/>
    <col min="8704" max="8704" width="35.75" style="373" customWidth="1"/>
    <col min="8705" max="8705" width="7.875" style="373" hidden="1" customWidth="1"/>
    <col min="8706" max="8707" width="12" style="373" customWidth="1"/>
    <col min="8708" max="8708" width="8" style="373" customWidth="1"/>
    <col min="8709" max="8709" width="7.875" style="373" customWidth="1"/>
    <col min="8710" max="8711" width="7.875" style="373" hidden="1" customWidth="1"/>
    <col min="8712" max="8959" width="7.875" style="373"/>
    <col min="8960" max="8960" width="35.75" style="373" customWidth="1"/>
    <col min="8961" max="8961" width="7.875" style="373" hidden="1" customWidth="1"/>
    <col min="8962" max="8963" width="12" style="373" customWidth="1"/>
    <col min="8964" max="8964" width="8" style="373" customWidth="1"/>
    <col min="8965" max="8965" width="7.875" style="373" customWidth="1"/>
    <col min="8966" max="8967" width="7.875" style="373" hidden="1" customWidth="1"/>
    <col min="8968" max="9215" width="7.875" style="373"/>
    <col min="9216" max="9216" width="35.75" style="373" customWidth="1"/>
    <col min="9217" max="9217" width="7.875" style="373" hidden="1" customWidth="1"/>
    <col min="9218" max="9219" width="12" style="373" customWidth="1"/>
    <col min="9220" max="9220" width="8" style="373" customWidth="1"/>
    <col min="9221" max="9221" width="7.875" style="373" customWidth="1"/>
    <col min="9222" max="9223" width="7.875" style="373" hidden="1" customWidth="1"/>
    <col min="9224" max="9471" width="7.875" style="373"/>
    <col min="9472" max="9472" width="35.75" style="373" customWidth="1"/>
    <col min="9473" max="9473" width="7.875" style="373" hidden="1" customWidth="1"/>
    <col min="9474" max="9475" width="12" style="373" customWidth="1"/>
    <col min="9476" max="9476" width="8" style="373" customWidth="1"/>
    <col min="9477" max="9477" width="7.875" style="373" customWidth="1"/>
    <col min="9478" max="9479" width="7.875" style="373" hidden="1" customWidth="1"/>
    <col min="9480" max="9727" width="7.875" style="373"/>
    <col min="9728" max="9728" width="35.75" style="373" customWidth="1"/>
    <col min="9729" max="9729" width="7.875" style="373" hidden="1" customWidth="1"/>
    <col min="9730" max="9731" width="12" style="373" customWidth="1"/>
    <col min="9732" max="9732" width="8" style="373" customWidth="1"/>
    <col min="9733" max="9733" width="7.875" style="373" customWidth="1"/>
    <col min="9734" max="9735" width="7.875" style="373" hidden="1" customWidth="1"/>
    <col min="9736" max="9983" width="7.875" style="373"/>
    <col min="9984" max="9984" width="35.75" style="373" customWidth="1"/>
    <col min="9985" max="9985" width="7.875" style="373" hidden="1" customWidth="1"/>
    <col min="9986" max="9987" width="12" style="373" customWidth="1"/>
    <col min="9988" max="9988" width="8" style="373" customWidth="1"/>
    <col min="9989" max="9989" width="7.875" style="373" customWidth="1"/>
    <col min="9990" max="9991" width="7.875" style="373" hidden="1" customWidth="1"/>
    <col min="9992" max="10239" width="7.875" style="373"/>
    <col min="10240" max="10240" width="35.75" style="373" customWidth="1"/>
    <col min="10241" max="10241" width="7.875" style="373" hidden="1" customWidth="1"/>
    <col min="10242" max="10243" width="12" style="373" customWidth="1"/>
    <col min="10244" max="10244" width="8" style="373" customWidth="1"/>
    <col min="10245" max="10245" width="7.875" style="373" customWidth="1"/>
    <col min="10246" max="10247" width="7.875" style="373" hidden="1" customWidth="1"/>
    <col min="10248" max="10495" width="7.875" style="373"/>
    <col min="10496" max="10496" width="35.75" style="373" customWidth="1"/>
    <col min="10497" max="10497" width="7.875" style="373" hidden="1" customWidth="1"/>
    <col min="10498" max="10499" width="12" style="373" customWidth="1"/>
    <col min="10500" max="10500" width="8" style="373" customWidth="1"/>
    <col min="10501" max="10501" width="7.875" style="373" customWidth="1"/>
    <col min="10502" max="10503" width="7.875" style="373" hidden="1" customWidth="1"/>
    <col min="10504" max="10751" width="7.875" style="373"/>
    <col min="10752" max="10752" width="35.75" style="373" customWidth="1"/>
    <col min="10753" max="10753" width="7.875" style="373" hidden="1" customWidth="1"/>
    <col min="10754" max="10755" width="12" style="373" customWidth="1"/>
    <col min="10756" max="10756" width="8" style="373" customWidth="1"/>
    <col min="10757" max="10757" width="7.875" style="373" customWidth="1"/>
    <col min="10758" max="10759" width="7.875" style="373" hidden="1" customWidth="1"/>
    <col min="10760" max="11007" width="7.875" style="373"/>
    <col min="11008" max="11008" width="35.75" style="373" customWidth="1"/>
    <col min="11009" max="11009" width="7.875" style="373" hidden="1" customWidth="1"/>
    <col min="11010" max="11011" width="12" style="373" customWidth="1"/>
    <col min="11012" max="11012" width="8" style="373" customWidth="1"/>
    <col min="11013" max="11013" width="7.875" style="373" customWidth="1"/>
    <col min="11014" max="11015" width="7.875" style="373" hidden="1" customWidth="1"/>
    <col min="11016" max="11263" width="7.875" style="373"/>
    <col min="11264" max="11264" width="35.75" style="373" customWidth="1"/>
    <col min="11265" max="11265" width="7.875" style="373" hidden="1" customWidth="1"/>
    <col min="11266" max="11267" width="12" style="373" customWidth="1"/>
    <col min="11268" max="11268" width="8" style="373" customWidth="1"/>
    <col min="11269" max="11269" width="7.875" style="373" customWidth="1"/>
    <col min="11270" max="11271" width="7.875" style="373" hidden="1" customWidth="1"/>
    <col min="11272" max="11519" width="7.875" style="373"/>
    <col min="11520" max="11520" width="35.75" style="373" customWidth="1"/>
    <col min="11521" max="11521" width="7.875" style="373" hidden="1" customWidth="1"/>
    <col min="11522" max="11523" width="12" style="373" customWidth="1"/>
    <col min="11524" max="11524" width="8" style="373" customWidth="1"/>
    <col min="11525" max="11525" width="7.875" style="373" customWidth="1"/>
    <col min="11526" max="11527" width="7.875" style="373" hidden="1" customWidth="1"/>
    <col min="11528" max="11775" width="7.875" style="373"/>
    <col min="11776" max="11776" width="35.75" style="373" customWidth="1"/>
    <col min="11777" max="11777" width="7.875" style="373" hidden="1" customWidth="1"/>
    <col min="11778" max="11779" width="12" style="373" customWidth="1"/>
    <col min="11780" max="11780" width="8" style="373" customWidth="1"/>
    <col min="11781" max="11781" width="7.875" style="373" customWidth="1"/>
    <col min="11782" max="11783" width="7.875" style="373" hidden="1" customWidth="1"/>
    <col min="11784" max="12031" width="7.875" style="373"/>
    <col min="12032" max="12032" width="35.75" style="373" customWidth="1"/>
    <col min="12033" max="12033" width="7.875" style="373" hidden="1" customWidth="1"/>
    <col min="12034" max="12035" width="12" style="373" customWidth="1"/>
    <col min="12036" max="12036" width="8" style="373" customWidth="1"/>
    <col min="12037" max="12037" width="7.875" style="373" customWidth="1"/>
    <col min="12038" max="12039" width="7.875" style="373" hidden="1" customWidth="1"/>
    <col min="12040" max="12287" width="7.875" style="373"/>
    <col min="12288" max="12288" width="35.75" style="373" customWidth="1"/>
    <col min="12289" max="12289" width="7.875" style="373" hidden="1" customWidth="1"/>
    <col min="12290" max="12291" width="12" style="373" customWidth="1"/>
    <col min="12292" max="12292" width="8" style="373" customWidth="1"/>
    <col min="12293" max="12293" width="7.875" style="373" customWidth="1"/>
    <col min="12294" max="12295" width="7.875" style="373" hidden="1" customWidth="1"/>
    <col min="12296" max="12543" width="7.875" style="373"/>
    <col min="12544" max="12544" width="35.75" style="373" customWidth="1"/>
    <col min="12545" max="12545" width="7.875" style="373" hidden="1" customWidth="1"/>
    <col min="12546" max="12547" width="12" style="373" customWidth="1"/>
    <col min="12548" max="12548" width="8" style="373" customWidth="1"/>
    <col min="12549" max="12549" width="7.875" style="373" customWidth="1"/>
    <col min="12550" max="12551" width="7.875" style="373" hidden="1" customWidth="1"/>
    <col min="12552" max="12799" width="7.875" style="373"/>
    <col min="12800" max="12800" width="35.75" style="373" customWidth="1"/>
    <col min="12801" max="12801" width="7.875" style="373" hidden="1" customWidth="1"/>
    <col min="12802" max="12803" width="12" style="373" customWidth="1"/>
    <col min="12804" max="12804" width="8" style="373" customWidth="1"/>
    <col min="12805" max="12805" width="7.875" style="373" customWidth="1"/>
    <col min="12806" max="12807" width="7.875" style="373" hidden="1" customWidth="1"/>
    <col min="12808" max="13055" width="7.875" style="373"/>
    <col min="13056" max="13056" width="35.75" style="373" customWidth="1"/>
    <col min="13057" max="13057" width="7.875" style="373" hidden="1" customWidth="1"/>
    <col min="13058" max="13059" width="12" style="373" customWidth="1"/>
    <col min="13060" max="13060" width="8" style="373" customWidth="1"/>
    <col min="13061" max="13061" width="7.875" style="373" customWidth="1"/>
    <col min="13062" max="13063" width="7.875" style="373" hidden="1" customWidth="1"/>
    <col min="13064" max="13311" width="7.875" style="373"/>
    <col min="13312" max="13312" width="35.75" style="373" customWidth="1"/>
    <col min="13313" max="13313" width="7.875" style="373" hidden="1" customWidth="1"/>
    <col min="13314" max="13315" width="12" style="373" customWidth="1"/>
    <col min="13316" max="13316" width="8" style="373" customWidth="1"/>
    <col min="13317" max="13317" width="7.875" style="373" customWidth="1"/>
    <col min="13318" max="13319" width="7.875" style="373" hidden="1" customWidth="1"/>
    <col min="13320" max="13567" width="7.875" style="373"/>
    <col min="13568" max="13568" width="35.75" style="373" customWidth="1"/>
    <col min="13569" max="13569" width="7.875" style="373" hidden="1" customWidth="1"/>
    <col min="13570" max="13571" width="12" style="373" customWidth="1"/>
    <col min="13572" max="13572" width="8" style="373" customWidth="1"/>
    <col min="13573" max="13573" width="7.875" style="373" customWidth="1"/>
    <col min="13574" max="13575" width="7.875" style="373" hidden="1" customWidth="1"/>
    <col min="13576" max="13823" width="7.875" style="373"/>
    <col min="13824" max="13824" width="35.75" style="373" customWidth="1"/>
    <col min="13825" max="13825" width="7.875" style="373" hidden="1" customWidth="1"/>
    <col min="13826" max="13827" width="12" style="373" customWidth="1"/>
    <col min="13828" max="13828" width="8" style="373" customWidth="1"/>
    <col min="13829" max="13829" width="7.875" style="373" customWidth="1"/>
    <col min="13830" max="13831" width="7.875" style="373" hidden="1" customWidth="1"/>
    <col min="13832" max="14079" width="7.875" style="373"/>
    <col min="14080" max="14080" width="35.75" style="373" customWidth="1"/>
    <col min="14081" max="14081" width="7.875" style="373" hidden="1" customWidth="1"/>
    <col min="14082" max="14083" width="12" style="373" customWidth="1"/>
    <col min="14084" max="14084" width="8" style="373" customWidth="1"/>
    <col min="14085" max="14085" width="7.875" style="373" customWidth="1"/>
    <col min="14086" max="14087" width="7.875" style="373" hidden="1" customWidth="1"/>
    <col min="14088" max="14335" width="7.875" style="373"/>
    <col min="14336" max="14336" width="35.75" style="373" customWidth="1"/>
    <col min="14337" max="14337" width="7.875" style="373" hidden="1" customWidth="1"/>
    <col min="14338" max="14339" width="12" style="373" customWidth="1"/>
    <col min="14340" max="14340" width="8" style="373" customWidth="1"/>
    <col min="14341" max="14341" width="7.875" style="373" customWidth="1"/>
    <col min="14342" max="14343" width="7.875" style="373" hidden="1" customWidth="1"/>
    <col min="14344" max="14591" width="7.875" style="373"/>
    <col min="14592" max="14592" width="35.75" style="373" customWidth="1"/>
    <col min="14593" max="14593" width="7.875" style="373" hidden="1" customWidth="1"/>
    <col min="14594" max="14595" width="12" style="373" customWidth="1"/>
    <col min="14596" max="14596" width="8" style="373" customWidth="1"/>
    <col min="14597" max="14597" width="7.875" style="373" customWidth="1"/>
    <col min="14598" max="14599" width="7.875" style="373" hidden="1" customWidth="1"/>
    <col min="14600" max="14847" width="7.875" style="373"/>
    <col min="14848" max="14848" width="35.75" style="373" customWidth="1"/>
    <col min="14849" max="14849" width="7.875" style="373" hidden="1" customWidth="1"/>
    <col min="14850" max="14851" width="12" style="373" customWidth="1"/>
    <col min="14852" max="14852" width="8" style="373" customWidth="1"/>
    <col min="14853" max="14853" width="7.875" style="373" customWidth="1"/>
    <col min="14854" max="14855" width="7.875" style="373" hidden="1" customWidth="1"/>
    <col min="14856" max="15103" width="7.875" style="373"/>
    <col min="15104" max="15104" width="35.75" style="373" customWidth="1"/>
    <col min="15105" max="15105" width="7.875" style="373" hidden="1" customWidth="1"/>
    <col min="15106" max="15107" width="12" style="373" customWidth="1"/>
    <col min="15108" max="15108" width="8" style="373" customWidth="1"/>
    <col min="15109" max="15109" width="7.875" style="373" customWidth="1"/>
    <col min="15110" max="15111" width="7.875" style="373" hidden="1" customWidth="1"/>
    <col min="15112" max="15359" width="7.875" style="373"/>
    <col min="15360" max="15360" width="35.75" style="373" customWidth="1"/>
    <col min="15361" max="15361" width="7.875" style="373" hidden="1" customWidth="1"/>
    <col min="15362" max="15363" width="12" style="373" customWidth="1"/>
    <col min="15364" max="15364" width="8" style="373" customWidth="1"/>
    <col min="15365" max="15365" width="7.875" style="373" customWidth="1"/>
    <col min="15366" max="15367" width="7.875" style="373" hidden="1" customWidth="1"/>
    <col min="15368" max="15615" width="7.875" style="373"/>
    <col min="15616" max="15616" width="35.75" style="373" customWidth="1"/>
    <col min="15617" max="15617" width="7.875" style="373" hidden="1" customWidth="1"/>
    <col min="15618" max="15619" width="12" style="373" customWidth="1"/>
    <col min="15620" max="15620" width="8" style="373" customWidth="1"/>
    <col min="15621" max="15621" width="7.875" style="373" customWidth="1"/>
    <col min="15622" max="15623" width="7.875" style="373" hidden="1" customWidth="1"/>
    <col min="15624" max="15871" width="7.875" style="373"/>
    <col min="15872" max="15872" width="35.75" style="373" customWidth="1"/>
    <col min="15873" max="15873" width="7.875" style="373" hidden="1" customWidth="1"/>
    <col min="15874" max="15875" width="12" style="373" customWidth="1"/>
    <col min="15876" max="15876" width="8" style="373" customWidth="1"/>
    <col min="15877" max="15877" width="7.875" style="373" customWidth="1"/>
    <col min="15878" max="15879" width="7.875" style="373" hidden="1" customWidth="1"/>
    <col min="15880" max="16127" width="7.875" style="373"/>
    <col min="16128" max="16128" width="35.75" style="373" customWidth="1"/>
    <col min="16129" max="16129" width="7.875" style="373" hidden="1" customWidth="1"/>
    <col min="16130" max="16131" width="12" style="373" customWidth="1"/>
    <col min="16132" max="16132" width="8" style="373" customWidth="1"/>
    <col min="16133" max="16133" width="7.875" style="373" customWidth="1"/>
    <col min="16134" max="16135" width="7.875" style="373" hidden="1" customWidth="1"/>
    <col min="16136" max="16384" width="7.875" style="373"/>
  </cols>
  <sheetData>
    <row r="1" ht="21.75" customHeight="1" spans="1:3">
      <c r="A1" s="374"/>
      <c r="B1" s="374"/>
      <c r="C1" s="374"/>
    </row>
    <row r="2" ht="51.75" customHeight="1" spans="1:3">
      <c r="A2" s="375" t="s">
        <v>274</v>
      </c>
      <c r="B2" s="375"/>
      <c r="C2" s="375"/>
    </row>
    <row r="3" s="369" customFormat="1" ht="15" spans="2:3">
      <c r="B3" s="376"/>
      <c r="C3" s="377" t="s">
        <v>53</v>
      </c>
    </row>
    <row r="4" s="369" customFormat="1" ht="39.75" customHeight="1" spans="1:3">
      <c r="A4" s="378" t="s">
        <v>275</v>
      </c>
      <c r="B4" s="378" t="s">
        <v>276</v>
      </c>
      <c r="C4" s="378" t="s">
        <v>277</v>
      </c>
    </row>
    <row r="5" s="370" customFormat="1" ht="39.75" customHeight="1" spans="1:4">
      <c r="A5" s="379"/>
      <c r="B5" s="379"/>
      <c r="C5" s="379"/>
      <c r="D5" s="380"/>
    </row>
    <row r="6" s="371" customFormat="1" ht="19.5" customHeight="1" spans="1:3">
      <c r="A6" s="381" t="s">
        <v>278</v>
      </c>
      <c r="B6" s="382" t="s">
        <v>85</v>
      </c>
      <c r="C6" s="383">
        <v>4</v>
      </c>
    </row>
    <row r="7" s="371" customFormat="1" ht="19.5" customHeight="1" spans="1:3">
      <c r="A7" s="381" t="s">
        <v>279</v>
      </c>
      <c r="B7" s="382" t="s">
        <v>86</v>
      </c>
      <c r="C7" s="383"/>
    </row>
    <row r="8" s="371" customFormat="1" ht="19.5" customHeight="1" spans="1:3">
      <c r="A8" s="381" t="s">
        <v>280</v>
      </c>
      <c r="B8" s="382" t="s">
        <v>87</v>
      </c>
      <c r="C8" s="383">
        <f>SUM(C9:C14)</f>
        <v>789</v>
      </c>
    </row>
    <row r="9" ht="19.5" customHeight="1" spans="1:3">
      <c r="A9" s="384">
        <v>1</v>
      </c>
      <c r="B9" s="385" t="s">
        <v>281</v>
      </c>
      <c r="C9" s="386">
        <v>471</v>
      </c>
    </row>
    <row r="10" ht="19.5" customHeight="1" spans="1:3">
      <c r="A10" s="384">
        <v>2</v>
      </c>
      <c r="B10" s="385" t="s">
        <v>282</v>
      </c>
      <c r="C10" s="386">
        <v>125</v>
      </c>
    </row>
    <row r="11" ht="19.5" customHeight="1" spans="1:3">
      <c r="A11" s="384">
        <v>3</v>
      </c>
      <c r="B11" s="385" t="s">
        <v>283</v>
      </c>
      <c r="C11" s="386">
        <v>155</v>
      </c>
    </row>
    <row r="12" ht="19.5" customHeight="1" spans="1:3">
      <c r="A12" s="384">
        <v>4</v>
      </c>
      <c r="B12" s="385" t="s">
        <v>284</v>
      </c>
      <c r="C12" s="386">
        <v>37</v>
      </c>
    </row>
    <row r="13" ht="19.5" customHeight="1" spans="1:3">
      <c r="A13" s="384">
        <v>5</v>
      </c>
      <c r="B13" s="387" t="s">
        <v>285</v>
      </c>
      <c r="C13" s="386"/>
    </row>
    <row r="14" ht="19.5" customHeight="1" spans="1:3">
      <c r="A14" s="384">
        <v>6</v>
      </c>
      <c r="B14" s="387" t="s">
        <v>286</v>
      </c>
      <c r="C14" s="386">
        <v>1</v>
      </c>
    </row>
    <row r="15" s="371" customFormat="1" ht="19.5" customHeight="1" spans="1:3">
      <c r="A15" s="381" t="s">
        <v>287</v>
      </c>
      <c r="B15" s="382" t="s">
        <v>88</v>
      </c>
      <c r="C15" s="383">
        <f>C16</f>
        <v>295</v>
      </c>
    </row>
    <row r="16" ht="19.5" customHeight="1" spans="1:3">
      <c r="A16" s="384">
        <v>7</v>
      </c>
      <c r="B16" s="385" t="s">
        <v>288</v>
      </c>
      <c r="C16" s="386">
        <v>295</v>
      </c>
    </row>
    <row r="17" s="371" customFormat="1" spans="1:3">
      <c r="A17" s="381" t="s">
        <v>289</v>
      </c>
      <c r="B17" s="382" t="s">
        <v>290</v>
      </c>
      <c r="C17" s="383"/>
    </row>
    <row r="18" ht="13.5" spans="1:3">
      <c r="A18" s="384">
        <v>8</v>
      </c>
      <c r="B18" s="385" t="s">
        <v>291</v>
      </c>
      <c r="C18" s="386"/>
    </row>
    <row r="19" s="371" customFormat="1" spans="1:3">
      <c r="A19" s="381" t="s">
        <v>292</v>
      </c>
      <c r="B19" s="382" t="s">
        <v>293</v>
      </c>
      <c r="C19" s="383">
        <v>22</v>
      </c>
    </row>
    <row r="20" ht="19.5" customHeight="1" spans="1:3">
      <c r="A20" s="384">
        <v>9</v>
      </c>
      <c r="B20" s="385" t="s">
        <v>294</v>
      </c>
      <c r="C20" s="386">
        <v>22</v>
      </c>
    </row>
    <row r="21" s="371" customFormat="1" spans="1:3">
      <c r="A21" s="381" t="s">
        <v>295</v>
      </c>
      <c r="B21" s="382" t="s">
        <v>91</v>
      </c>
      <c r="C21" s="383">
        <f>SUM(C22:C29)</f>
        <v>1037</v>
      </c>
    </row>
    <row r="22" ht="19.5" customHeight="1" spans="1:3">
      <c r="A22" s="384">
        <v>10</v>
      </c>
      <c r="B22" s="385" t="s">
        <v>296</v>
      </c>
      <c r="C22" s="386">
        <v>649</v>
      </c>
    </row>
    <row r="23" ht="19.5" customHeight="1" spans="1:3">
      <c r="A23" s="384">
        <v>11</v>
      </c>
      <c r="B23" s="385" t="s">
        <v>297</v>
      </c>
      <c r="C23" s="386">
        <v>87</v>
      </c>
    </row>
    <row r="24" ht="19.5" customHeight="1" spans="1:3">
      <c r="A24" s="384">
        <v>12</v>
      </c>
      <c r="B24" s="385" t="s">
        <v>298</v>
      </c>
      <c r="C24" s="386">
        <v>71</v>
      </c>
    </row>
    <row r="25" ht="19.5" customHeight="1" spans="1:3">
      <c r="A25" s="384">
        <v>13</v>
      </c>
      <c r="B25" s="385" t="s">
        <v>299</v>
      </c>
      <c r="C25" s="386"/>
    </row>
    <row r="26" ht="19.5" customHeight="1" spans="1:3">
      <c r="A26" s="384">
        <v>14</v>
      </c>
      <c r="B26" s="385" t="s">
        <v>300</v>
      </c>
      <c r="C26" s="386"/>
    </row>
    <row r="27" ht="19.5" customHeight="1" spans="1:3">
      <c r="A27" s="384">
        <v>15</v>
      </c>
      <c r="B27" s="385" t="s">
        <v>301</v>
      </c>
      <c r="C27" s="386"/>
    </row>
    <row r="28" ht="19.5" customHeight="1" spans="1:3">
      <c r="A28" s="384">
        <v>16</v>
      </c>
      <c r="B28" s="385" t="s">
        <v>302</v>
      </c>
      <c r="C28" s="386">
        <v>37</v>
      </c>
    </row>
    <row r="29" ht="19.5" customHeight="1" spans="1:3">
      <c r="A29" s="384">
        <v>17</v>
      </c>
      <c r="B29" s="385" t="s">
        <v>303</v>
      </c>
      <c r="C29" s="386">
        <v>193</v>
      </c>
    </row>
    <row r="30" s="371" customFormat="1" spans="1:3">
      <c r="A30" s="381" t="s">
        <v>304</v>
      </c>
      <c r="B30" s="382" t="s">
        <v>92</v>
      </c>
      <c r="C30" s="383">
        <f>SUM(C31:C37)</f>
        <v>1253</v>
      </c>
    </row>
    <row r="31" ht="19.5" customHeight="1" spans="1:3">
      <c r="A31" s="384">
        <v>18</v>
      </c>
      <c r="B31" s="385" t="s">
        <v>305</v>
      </c>
      <c r="C31" s="386">
        <v>993</v>
      </c>
    </row>
    <row r="32" ht="19.5" customHeight="1" spans="1:3">
      <c r="A32" s="384">
        <v>19</v>
      </c>
      <c r="B32" s="385" t="s">
        <v>306</v>
      </c>
      <c r="C32" s="386">
        <v>21</v>
      </c>
    </row>
    <row r="33" ht="19.5" customHeight="1" spans="1:3">
      <c r="A33" s="384">
        <v>20</v>
      </c>
      <c r="B33" s="385" t="s">
        <v>307</v>
      </c>
      <c r="C33" s="386">
        <v>200</v>
      </c>
    </row>
    <row r="34" ht="19.5" customHeight="1" spans="1:3">
      <c r="A34" s="384">
        <v>21</v>
      </c>
      <c r="B34" s="385" t="s">
        <v>308</v>
      </c>
      <c r="C34" s="386">
        <v>23</v>
      </c>
    </row>
    <row r="35" ht="19.5" customHeight="1" spans="1:3">
      <c r="A35" s="384">
        <v>22</v>
      </c>
      <c r="B35" s="385" t="s">
        <v>309</v>
      </c>
      <c r="C35" s="386"/>
    </row>
    <row r="36" ht="19.5" customHeight="1" spans="1:3">
      <c r="A36" s="384">
        <v>23</v>
      </c>
      <c r="B36" s="385" t="s">
        <v>310</v>
      </c>
      <c r="C36" s="386">
        <v>14</v>
      </c>
    </row>
    <row r="37" ht="19.5" customHeight="1" spans="1:3">
      <c r="A37" s="384">
        <v>24</v>
      </c>
      <c r="B37" s="385" t="s">
        <v>311</v>
      </c>
      <c r="C37" s="386">
        <v>2</v>
      </c>
    </row>
    <row r="38" s="371" customFormat="1" spans="1:3">
      <c r="A38" s="381" t="s">
        <v>312</v>
      </c>
      <c r="B38" s="382" t="s">
        <v>93</v>
      </c>
      <c r="C38" s="383"/>
    </row>
    <row r="39" ht="19.5" customHeight="1" spans="1:3">
      <c r="A39" s="384">
        <v>25</v>
      </c>
      <c r="B39" s="385" t="s">
        <v>313</v>
      </c>
      <c r="C39" s="386"/>
    </row>
    <row r="40" s="371" customFormat="1" spans="1:3">
      <c r="A40" s="381" t="s">
        <v>314</v>
      </c>
      <c r="B40" s="382" t="s">
        <v>95</v>
      </c>
      <c r="C40" s="383">
        <f>SUM(C41:C48)</f>
        <v>2175</v>
      </c>
    </row>
    <row r="41" ht="19.5" customHeight="1" spans="1:3">
      <c r="A41" s="384">
        <v>26</v>
      </c>
      <c r="B41" s="385" t="s">
        <v>315</v>
      </c>
      <c r="C41" s="386">
        <v>103</v>
      </c>
    </row>
    <row r="42" ht="19.5" customHeight="1" spans="1:3">
      <c r="A42" s="384">
        <v>27</v>
      </c>
      <c r="B42" s="385" t="s">
        <v>316</v>
      </c>
      <c r="C42" s="386">
        <v>989</v>
      </c>
    </row>
    <row r="43" ht="19.5" customHeight="1" spans="1:3">
      <c r="A43" s="384">
        <v>28</v>
      </c>
      <c r="B43" s="385" t="s">
        <v>317</v>
      </c>
      <c r="C43" s="386">
        <v>280</v>
      </c>
    </row>
    <row r="44" ht="19.5" customHeight="1" spans="1:3">
      <c r="A44" s="384">
        <v>29</v>
      </c>
      <c r="B44" s="385" t="s">
        <v>318</v>
      </c>
      <c r="C44" s="386">
        <v>203</v>
      </c>
    </row>
    <row r="45" ht="19.5" customHeight="1" spans="1:3">
      <c r="A45" s="384">
        <v>30</v>
      </c>
      <c r="B45" s="385" t="s">
        <v>319</v>
      </c>
      <c r="C45" s="386">
        <v>420</v>
      </c>
    </row>
    <row r="46" ht="19.5" customHeight="1" spans="1:3">
      <c r="A46" s="384">
        <v>31</v>
      </c>
      <c r="B46" s="385" t="s">
        <v>320</v>
      </c>
      <c r="C46" s="386">
        <v>180</v>
      </c>
    </row>
    <row r="47" ht="19.5" customHeight="1" spans="1:3">
      <c r="A47" s="384">
        <v>32</v>
      </c>
      <c r="B47" s="385" t="s">
        <v>321</v>
      </c>
      <c r="C47" s="386"/>
    </row>
    <row r="48" ht="19.5" customHeight="1" spans="1:3">
      <c r="A48" s="384">
        <v>33</v>
      </c>
      <c r="B48" s="385" t="s">
        <v>322</v>
      </c>
      <c r="C48" s="386"/>
    </row>
    <row r="49" s="371" customFormat="1" spans="1:3">
      <c r="A49" s="381" t="s">
        <v>323</v>
      </c>
      <c r="B49" s="382" t="s">
        <v>96</v>
      </c>
      <c r="C49" s="383"/>
    </row>
    <row r="50" s="371" customFormat="1" spans="1:3">
      <c r="A50" s="381" t="s">
        <v>324</v>
      </c>
      <c r="B50" s="382" t="s">
        <v>97</v>
      </c>
      <c r="C50" s="383"/>
    </row>
    <row r="51" s="371" customFormat="1" spans="1:3">
      <c r="A51" s="381" t="s">
        <v>325</v>
      </c>
      <c r="B51" s="382" t="s">
        <v>98</v>
      </c>
      <c r="C51" s="383"/>
    </row>
    <row r="52" s="371" customFormat="1" spans="1:3">
      <c r="A52" s="381" t="s">
        <v>326</v>
      </c>
      <c r="B52" s="382" t="s">
        <v>102</v>
      </c>
      <c r="C52" s="383"/>
    </row>
    <row r="53" ht="19.5" customHeight="1" spans="1:3">
      <c r="A53" s="384">
        <v>34</v>
      </c>
      <c r="B53" s="385" t="s">
        <v>327</v>
      </c>
      <c r="C53" s="386"/>
    </row>
    <row r="54" ht="19.5" customHeight="1" spans="1:3">
      <c r="A54" s="384">
        <v>35</v>
      </c>
      <c r="B54" s="385" t="s">
        <v>328</v>
      </c>
      <c r="C54" s="386"/>
    </row>
    <row r="55" s="371" customFormat="1" spans="1:3">
      <c r="A55" s="381" t="s">
        <v>329</v>
      </c>
      <c r="B55" s="382" t="s">
        <v>330</v>
      </c>
      <c r="C55" s="383"/>
    </row>
    <row r="56" ht="19.5" customHeight="1" spans="1:3">
      <c r="A56" s="384">
        <v>36</v>
      </c>
      <c r="B56" s="385" t="s">
        <v>331</v>
      </c>
      <c r="C56" s="386"/>
    </row>
    <row r="57" ht="19.5" customHeight="1" spans="1:3">
      <c r="A57" s="384">
        <v>37</v>
      </c>
      <c r="B57" s="385" t="s">
        <v>332</v>
      </c>
      <c r="C57" s="386"/>
    </row>
    <row r="58" s="371" customFormat="1" spans="1:3">
      <c r="A58" s="381" t="s">
        <v>333</v>
      </c>
      <c r="B58" s="382" t="s">
        <v>103</v>
      </c>
      <c r="C58" s="383"/>
    </row>
    <row r="59" s="371" customFormat="1" spans="1:3">
      <c r="A59" s="381" t="s">
        <v>334</v>
      </c>
      <c r="B59" s="382" t="s">
        <v>106</v>
      </c>
      <c r="C59" s="383"/>
    </row>
    <row r="60" ht="19.5" customHeight="1" spans="1:3">
      <c r="A60" s="384">
        <v>38</v>
      </c>
      <c r="B60" s="385" t="s">
        <v>335</v>
      </c>
      <c r="C60" s="386"/>
    </row>
    <row r="61" s="372" customFormat="1" ht="14.25" spans="1:4">
      <c r="A61" s="388" t="s">
        <v>82</v>
      </c>
      <c r="B61" s="389"/>
      <c r="C61" s="383">
        <f>C55+C52+C40+C30+C21+C19+C15+C8+C49+C6</f>
        <v>5575</v>
      </c>
      <c r="D61" s="390"/>
    </row>
    <row r="62" ht="13.5" spans="1:3">
      <c r="A62" s="391"/>
      <c r="B62" s="392"/>
      <c r="C62" s="392"/>
    </row>
    <row r="63" ht="13.5" spans="1:3">
      <c r="A63" s="393"/>
      <c r="B63" s="393"/>
      <c r="C63" s="393"/>
    </row>
    <row r="64" ht="13.5" spans="1:3">
      <c r="A64" s="393"/>
      <c r="B64" s="393"/>
      <c r="C64" s="393"/>
    </row>
  </sheetData>
  <mergeCells count="7">
    <mergeCell ref="A1:B1"/>
    <mergeCell ref="A2:C2"/>
    <mergeCell ref="A61:B61"/>
    <mergeCell ref="A4:A5"/>
    <mergeCell ref="B4:B5"/>
    <mergeCell ref="C4:C5"/>
    <mergeCell ref="A62:C6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H26" sqref="H26"/>
    </sheetView>
  </sheetViews>
  <sheetFormatPr defaultColWidth="9" defaultRowHeight="15.75" outlineLevelCol="1"/>
  <cols>
    <col min="1" max="1" width="51.125" style="361" customWidth="1"/>
    <col min="2" max="2" width="24" style="362" customWidth="1"/>
    <col min="3" max="16384" width="9" style="361"/>
  </cols>
  <sheetData>
    <row r="1" ht="41.45" customHeight="1" spans="1:2">
      <c r="A1" s="351" t="s">
        <v>336</v>
      </c>
      <c r="B1" s="351"/>
    </row>
    <row r="2" s="294" customFormat="1" ht="24" customHeight="1" spans="2:2">
      <c r="B2" s="363" t="s">
        <v>337</v>
      </c>
    </row>
    <row r="3" s="359" customFormat="1" ht="53.25" customHeight="1" spans="1:2">
      <c r="A3" s="364" t="s">
        <v>54</v>
      </c>
      <c r="B3" s="365" t="s">
        <v>338</v>
      </c>
    </row>
    <row r="4" s="360" customFormat="1" ht="35.25" customHeight="1" spans="1:2">
      <c r="A4" s="355" t="s">
        <v>339</v>
      </c>
      <c r="B4" s="355"/>
    </row>
    <row r="5" s="360" customFormat="1" ht="35.25" customHeight="1" spans="1:2">
      <c r="A5" s="355" t="s">
        <v>340</v>
      </c>
      <c r="B5" s="355"/>
    </row>
    <row r="6" s="360" customFormat="1" ht="35.25" customHeight="1" spans="1:2">
      <c r="A6" s="355" t="s">
        <v>341</v>
      </c>
      <c r="B6" s="366"/>
    </row>
    <row r="7" s="360" customFormat="1" ht="35.25" customHeight="1" spans="1:2">
      <c r="A7" s="355" t="s">
        <v>342</v>
      </c>
      <c r="B7" s="366">
        <v>2000</v>
      </c>
    </row>
    <row r="8" s="360" customFormat="1" ht="35.25" customHeight="1" spans="1:2">
      <c r="A8" s="355" t="s">
        <v>343</v>
      </c>
      <c r="B8" s="366">
        <v>46289</v>
      </c>
    </row>
    <row r="9" s="360" customFormat="1" ht="35.25" customHeight="1" spans="1:2">
      <c r="A9" s="355" t="s">
        <v>344</v>
      </c>
      <c r="B9" s="366">
        <v>278</v>
      </c>
    </row>
    <row r="10" s="360" customFormat="1" ht="35.25" customHeight="1" spans="1:2">
      <c r="A10" s="355" t="s">
        <v>345</v>
      </c>
      <c r="B10" s="355">
        <v>2550</v>
      </c>
    </row>
    <row r="11" s="360" customFormat="1" ht="35.25" customHeight="1" spans="1:2">
      <c r="A11" s="355" t="s">
        <v>346</v>
      </c>
      <c r="B11" s="355"/>
    </row>
    <row r="12" s="360" customFormat="1" ht="35.25" customHeight="1" spans="1:2">
      <c r="A12" s="355" t="s">
        <v>347</v>
      </c>
      <c r="B12" s="355"/>
    </row>
    <row r="13" s="360" customFormat="1" ht="35.25" customHeight="1" spans="1:2">
      <c r="A13" s="355" t="s">
        <v>348</v>
      </c>
      <c r="B13" s="355"/>
    </row>
    <row r="14" s="360" customFormat="1" ht="35.25" customHeight="1" spans="1:2">
      <c r="A14" s="355" t="s">
        <v>349</v>
      </c>
      <c r="B14" s="355">
        <v>200</v>
      </c>
    </row>
    <row r="15" s="360" customFormat="1" ht="35.25" customHeight="1" spans="1:2">
      <c r="A15" s="355" t="s">
        <v>350</v>
      </c>
      <c r="B15" s="355"/>
    </row>
    <row r="16" s="360" customFormat="1" ht="35.25" customHeight="1" spans="1:2">
      <c r="A16" s="355" t="s">
        <v>351</v>
      </c>
      <c r="B16" s="355">
        <v>11</v>
      </c>
    </row>
    <row r="17" s="359" customFormat="1" ht="35.25" customHeight="1" spans="1:2">
      <c r="A17" s="367" t="s">
        <v>82</v>
      </c>
      <c r="B17" s="368">
        <f>B6+B7+B8+B9+B10+B16+B14</f>
        <v>51328</v>
      </c>
    </row>
  </sheetData>
  <mergeCells count="1">
    <mergeCell ref="A1:B1"/>
  </mergeCells>
  <printOptions horizontalCentered="1"/>
  <pageMargins left="1.37795275590551" right="0.748031496062992" top="0.984251968503937" bottom="0.984251968503937" header="0.511811023622047" footer="0.511811023622047"/>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H26" sqref="H26"/>
    </sheetView>
  </sheetViews>
  <sheetFormatPr defaultColWidth="7" defaultRowHeight="15" outlineLevelCol="1"/>
  <cols>
    <col min="1" max="1" width="35.125" style="348" customWidth="1"/>
    <col min="2" max="2" width="39.625" style="349" customWidth="1"/>
    <col min="3" max="16384" width="7" style="350"/>
  </cols>
  <sheetData>
    <row r="1" ht="37.5" customHeight="1" spans="1:2">
      <c r="A1" s="351" t="s">
        <v>352</v>
      </c>
      <c r="B1" s="351"/>
    </row>
    <row r="2" s="345" customFormat="1" ht="20.25" customHeight="1" spans="1:2">
      <c r="A2" s="348"/>
      <c r="B2" s="352" t="s">
        <v>337</v>
      </c>
    </row>
    <row r="3" s="346" customFormat="1" ht="30" customHeight="1" spans="1:2">
      <c r="A3" s="353" t="s">
        <v>54</v>
      </c>
      <c r="B3" s="354" t="s">
        <v>55</v>
      </c>
    </row>
    <row r="4" s="347" customFormat="1" ht="30" customHeight="1" spans="1:2">
      <c r="A4" s="355" t="s">
        <v>353</v>
      </c>
      <c r="B4" s="356"/>
    </row>
    <row r="5" s="347" customFormat="1" ht="30" customHeight="1" spans="1:2">
      <c r="A5" s="355" t="s">
        <v>354</v>
      </c>
      <c r="B5" s="356"/>
    </row>
    <row r="6" s="347" customFormat="1" ht="30" customHeight="1" spans="1:2">
      <c r="A6" s="355" t="s">
        <v>355</v>
      </c>
      <c r="B6" s="356">
        <v>1</v>
      </c>
    </row>
    <row r="7" s="347" customFormat="1" ht="24.95" customHeight="1" spans="1:2">
      <c r="A7" s="355" t="s">
        <v>356</v>
      </c>
      <c r="B7" s="356"/>
    </row>
    <row r="8" s="347" customFormat="1" ht="24.95" customHeight="1" spans="1:2">
      <c r="A8" s="355" t="s">
        <v>357</v>
      </c>
      <c r="B8" s="356">
        <v>44200</v>
      </c>
    </row>
    <row r="9" s="347" customFormat="1" ht="24.95" customHeight="1" spans="1:2">
      <c r="A9" s="355" t="s">
        <v>358</v>
      </c>
      <c r="B9" s="356"/>
    </row>
    <row r="10" s="347" customFormat="1" ht="24.95" customHeight="1" spans="1:2">
      <c r="A10" s="355" t="s">
        <v>359</v>
      </c>
      <c r="B10" s="356"/>
    </row>
    <row r="11" s="347" customFormat="1" ht="24.95" customHeight="1" spans="1:2">
      <c r="A11" s="355" t="s">
        <v>360</v>
      </c>
      <c r="B11" s="356"/>
    </row>
    <row r="12" s="347" customFormat="1" ht="24.95" customHeight="1" spans="1:2">
      <c r="A12" s="355" t="s">
        <v>361</v>
      </c>
      <c r="B12" s="356"/>
    </row>
    <row r="13" s="347" customFormat="1" ht="24.95" customHeight="1" spans="1:2">
      <c r="A13" s="355" t="s">
        <v>362</v>
      </c>
      <c r="B13" s="356"/>
    </row>
    <row r="14" s="347" customFormat="1" ht="24.95" customHeight="1" spans="1:2">
      <c r="A14" s="355" t="s">
        <v>363</v>
      </c>
      <c r="B14" s="356">
        <v>10</v>
      </c>
    </row>
    <row r="15" s="346" customFormat="1" ht="24.95" customHeight="1" spans="1:2">
      <c r="A15" s="355" t="s">
        <v>364</v>
      </c>
      <c r="B15" s="356">
        <v>800</v>
      </c>
    </row>
    <row r="16" s="346" customFormat="1" ht="24.95" customHeight="1" spans="1:2">
      <c r="A16" s="355" t="s">
        <v>365</v>
      </c>
      <c r="B16" s="356">
        <v>1356</v>
      </c>
    </row>
    <row r="17" s="346" customFormat="1" ht="24.95" customHeight="1" spans="1:2">
      <c r="A17" s="355" t="s">
        <v>366</v>
      </c>
      <c r="B17" s="356">
        <v>4961</v>
      </c>
    </row>
    <row r="18" s="346" customFormat="1" ht="24.95" customHeight="1" spans="1:2">
      <c r="A18" s="357" t="s">
        <v>82</v>
      </c>
      <c r="B18" s="358">
        <f>SUM(B4:B17)</f>
        <v>51328</v>
      </c>
    </row>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sheetData>
  <mergeCells count="1">
    <mergeCell ref="A1:B1"/>
  </mergeCells>
  <printOptions horizontalCentered="1"/>
  <pageMargins left="1.37795275590551" right="0.708661417322835" top="0.984251968503937" bottom="0.984251968503937" header="0.31496062992126"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预算</vt:lpstr>
      <vt:lpstr>目录</vt:lpstr>
      <vt:lpstr>附表1-1</vt:lpstr>
      <vt:lpstr>附表1-2</vt:lpstr>
      <vt:lpstr>附表1-3</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附表1-24</vt:lpstr>
      <vt:lpstr>附表1-25</vt:lpstr>
      <vt:lpstr>基金支出明细表</vt:lpstr>
      <vt:lpstr>基金收支平衡表</vt:lpstr>
      <vt:lpstr>政府专项债务限额及余额情况表</vt:lpstr>
      <vt:lpstr>政府一般债务限额及余额情况表</vt:lpstr>
      <vt:lpstr>三公经费情况</vt:lpstr>
      <vt:lpstr>一般预算支出明细表</vt:lpstr>
      <vt:lpstr>收支平衡表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2006-09-16T00:00:00Z</dcterms:created>
  <cp:lastPrinted>2017-03-03T08:57:00Z</cp:lastPrinted>
  <dcterms:modified xsi:type="dcterms:W3CDTF">2021-05-10T01:16:12Z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4DBEDEA99B754D2FB1AE2B5F82202C0D</vt:lpwstr>
  </property>
</Properties>
</file>