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52" firstSheet="5" activeTab="19"/>
  </bookViews>
  <sheets>
    <sheet name="预算" sheetId="34" r:id="rId1"/>
    <sheet name="目录" sheetId="33" r:id="rId2"/>
    <sheet name="附表1-1" sheetId="4" r:id="rId3"/>
    <sheet name="附表1-2" sheetId="26" r:id="rId4"/>
    <sheet name="附表1-3" sheetId="5" r:id="rId5"/>
    <sheet name="附表1-4" sheetId="6" r:id="rId6"/>
    <sheet name="附表1-5" sheetId="17" r:id="rId7"/>
    <sheet name="附表1-6" sheetId="42" r:id="rId8"/>
    <sheet name="附表1-7" sheetId="7" r:id="rId9"/>
    <sheet name="附表1-8" sheetId="24" r:id="rId10"/>
    <sheet name="附表1-9" sheetId="9" r:id="rId11"/>
    <sheet name="附表1-10" sheetId="28" r:id="rId12"/>
    <sheet name="附表1-11" sheetId="43" r:id="rId13"/>
    <sheet name="附表1-12" sheetId="11" r:id="rId14"/>
    <sheet name="附表1-13" sheetId="27" r:id="rId15"/>
    <sheet name="附表1-14" sheetId="12" r:id="rId16"/>
    <sheet name="附表1-15" sheetId="30" r:id="rId17"/>
    <sheet name="附表1-16" sheetId="31" r:id="rId18"/>
    <sheet name="附表1-17" sheetId="13" r:id="rId19"/>
    <sheet name="附表1-18" sheetId="14" r:id="rId20"/>
    <sheet name="附表1-19" sheetId="35" r:id="rId21"/>
    <sheet name="附表1-20" sheetId="36" r:id="rId22"/>
    <sheet name="附表1-21" sheetId="37" r:id="rId23"/>
    <sheet name="附表1-22" sheetId="38" r:id="rId24"/>
    <sheet name="附表1-23" sheetId="39" r:id="rId25"/>
    <sheet name="附表1-24" sheetId="40" r:id="rId26"/>
    <sheet name="附表1-25" sheetId="41" r:id="rId27"/>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3">#REF!</definedName>
    <definedName name="_a99999" localSheetId="15">#REF!</definedName>
    <definedName name="_a99999" localSheetId="18">#REF!</definedName>
    <definedName name="_a99999" localSheetId="19">#REF!</definedName>
    <definedName name="_a99999" localSheetId="6">#REF!</definedName>
    <definedName name="_a99999" localSheetId="8">#REF!</definedName>
    <definedName name="_a99999" localSheetId="10">#REF!</definedName>
    <definedName name="_a99999">#REF!</definedName>
    <definedName name="_a999991" localSheetId="19">#REF!</definedName>
    <definedName name="_a999991" localSheetId="6">#REF!</definedName>
    <definedName name="_a999991">#REF!</definedName>
    <definedName name="_a999991145">#REF!</definedName>
    <definedName name="_a99999222">#REF!</definedName>
    <definedName name="_a99999234234">#REF!</definedName>
    <definedName name="_a999995" localSheetId="6">#REF!</definedName>
    <definedName name="_a999995">#REF!</definedName>
    <definedName name="_a999996" localSheetId="6">#REF!</definedName>
    <definedName name="_a999996">#REF!</definedName>
    <definedName name="_a999999999">#REF!</definedName>
    <definedName name="_xlnm._FilterDatabase" localSheetId="15" hidden="1">'附表1-14'!$A$4:$AA$8</definedName>
    <definedName name="_xlnm._FilterDatabase" localSheetId="19" hidden="1">'附表1-18'!$A$4:$AA$8</definedName>
    <definedName name="_xlnm._FilterDatabase" localSheetId="4" hidden="1">'附表1-3'!$A$4:$Y$8</definedName>
    <definedName name="_xlnm._FilterDatabase" localSheetId="6" hidden="1">'附表1-5'!$A$4:$AB$11</definedName>
    <definedName name="_xlnm._FilterDatabase" localSheetId="10" hidden="1">'附表1-9'!$A$4:$Z$8</definedName>
    <definedName name="_Order1" hidden="1">255</definedName>
    <definedName name="_Order2" hidden="1">255</definedName>
    <definedName name="Database" localSheetId="13" hidden="1">#REF!</definedName>
    <definedName name="Database" localSheetId="15" hidden="1">#REF!</definedName>
    <definedName name="Database" localSheetId="18" hidden="1">#REF!</definedName>
    <definedName name="Database" localSheetId="19" hidden="1">#REF!</definedName>
    <definedName name="Database" localSheetId="6" hidden="1">#REF!</definedName>
    <definedName name="Database" localSheetId="8" hidden="1">#REF!</definedName>
    <definedName name="Database" localSheetId="10" hidden="1">#REF!</definedName>
    <definedName name="Database" hidden="1">#REF!</definedName>
    <definedName name="_xlnm.Print_Area" localSheetId="15">'附表1-14'!$A:$C</definedName>
    <definedName name="_xlnm.Print_Area" localSheetId="19">'附表1-18'!$A:$C</definedName>
    <definedName name="_xlnm.Print_Area" localSheetId="4">'附表1-3'!$A:$A</definedName>
    <definedName name="_xlnm.Print_Area" localSheetId="6">'附表1-5'!$A:$D</definedName>
    <definedName name="_xlnm.Print_Area" localSheetId="10">'附表1-9'!$A:$C</definedName>
    <definedName name="_xlnm.Print_Titles" localSheetId="13">'附表1-12'!$4:$4</definedName>
    <definedName name="_xlnm.Print_Titles" localSheetId="15">'附表1-14'!$4:$4</definedName>
    <definedName name="_xlnm.Print_Titles" localSheetId="18">'附表1-17'!$4:$4</definedName>
    <definedName name="_xlnm.Print_Titles" localSheetId="19">'附表1-18'!$4:$4</definedName>
    <definedName name="_xlnm.Print_Titles" localSheetId="4">'附表1-3'!$4:$4</definedName>
    <definedName name="_xlnm.Print_Titles" localSheetId="5">'附表1-4'!$4:$4</definedName>
    <definedName name="_xlnm.Print_Titles" localSheetId="6">'附表1-5'!$4:$4</definedName>
    <definedName name="_xlnm.Print_Titles" localSheetId="8">'附表1-7'!$4:$4</definedName>
    <definedName name="_xlnm.Print_Titles" localSheetId="10">'附表1-9'!$4:$4</definedName>
    <definedName name="wrn.月报打印." localSheetId="2"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6">#REF!</definedName>
    <definedName name="地区名称" localSheetId="8">#REF!</definedName>
    <definedName name="地区名称" localSheetId="10">#REF!</definedName>
    <definedName name="地区名称">#REF!</definedName>
    <definedName name="地区名称1" localSheetId="15">#REF!</definedName>
    <definedName name="地区名称1" localSheetId="18">#REF!</definedName>
    <definedName name="地区名称1" localSheetId="19">#REF!</definedName>
    <definedName name="地区名称1" localSheetId="6">#REF!</definedName>
    <definedName name="地区名称1">#REF!</definedName>
    <definedName name="地区名称10" localSheetId="6">#REF!</definedName>
    <definedName name="地区名称10">#REF!</definedName>
    <definedName name="地区名称2" localSheetId="18">#REF!</definedName>
    <definedName name="地区名称2" localSheetId="19">#REF!</definedName>
    <definedName name="地区名称2" localSheetId="6">#REF!</definedName>
    <definedName name="地区名称2">#REF!</definedName>
    <definedName name="地区名称3" localSheetId="19">#REF!</definedName>
    <definedName name="地区名称3" localSheetId="6">#REF!</definedName>
    <definedName name="地区名称3">#REF!</definedName>
    <definedName name="地区名称32">#REF!</definedName>
    <definedName name="地区名称432">#REF!</definedName>
    <definedName name="地区名称444">#REF!</definedName>
    <definedName name="地区名称45234">#REF!</definedName>
    <definedName name="地区名称5" localSheetId="6">#REF!</definedName>
    <definedName name="地区名称5">#REF!</definedName>
    <definedName name="地区名称55">#REF!</definedName>
    <definedName name="地区名称6" localSheetId="6">#REF!</definedName>
    <definedName name="地区名称6">#REF!</definedName>
    <definedName name="地区名称7" localSheetId="6">#REF!</definedName>
    <definedName name="地区名称7">#REF!</definedName>
    <definedName name="地区名称874">#REF!</definedName>
    <definedName name="地区名称9" localSheetId="6">#REF!</definedName>
    <definedName name="地区名称9">#REF!</definedName>
    <definedName name="地区明确222">#REF!</definedName>
    <definedName name="基金" localSheetId="2"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12345">#REF!</definedName>
    <definedName name="_a999923423" localSheetId="20">#REF!</definedName>
    <definedName name="_a9999323" localSheetId="20">#REF!</definedName>
    <definedName name="_a999942323" localSheetId="20">#REF!</definedName>
    <definedName name="_a9999548" localSheetId="20">#REF!</definedName>
    <definedName name="_a9999555" localSheetId="20">#REF!</definedName>
    <definedName name="_a99996544" localSheetId="20">#REF!</definedName>
    <definedName name="_a99999" localSheetId="20">#REF!</definedName>
    <definedName name="_a999991" localSheetId="20">#REF!</definedName>
    <definedName name="_a999991145" localSheetId="20">#REF!</definedName>
    <definedName name="_a99999222" localSheetId="20">#REF!</definedName>
    <definedName name="_a99999234234" localSheetId="20">#REF!</definedName>
    <definedName name="_a999995" localSheetId="20">#REF!</definedName>
    <definedName name="_a999996" localSheetId="20">#REF!</definedName>
    <definedName name="_a999999999" localSheetId="20">#REF!</definedName>
    <definedName name="Database" localSheetId="20" hidden="1">#REF!</definedName>
    <definedName name="地区名称" localSheetId="20">#REF!</definedName>
    <definedName name="地区名称1" localSheetId="20">#REF!</definedName>
    <definedName name="地区名称10" localSheetId="20">#REF!</definedName>
    <definedName name="地区名称2" localSheetId="20">#REF!</definedName>
    <definedName name="地区名称3" localSheetId="20">#REF!</definedName>
    <definedName name="地区名称32" localSheetId="20">#REF!</definedName>
    <definedName name="地区名称432" localSheetId="20">#REF!</definedName>
    <definedName name="地区名称444" localSheetId="20">#REF!</definedName>
    <definedName name="地区名称45234" localSheetId="20">#REF!</definedName>
    <definedName name="地区名称5" localSheetId="20">#REF!</definedName>
    <definedName name="地区名称55" localSheetId="20">#REF!</definedName>
    <definedName name="地区名称6" localSheetId="20">#REF!</definedName>
    <definedName name="地区名称7" localSheetId="20">#REF!</definedName>
    <definedName name="地区名称874" localSheetId="20">#REF!</definedName>
    <definedName name="地区名称9" localSheetId="20">#REF!</definedName>
    <definedName name="地区明确222" localSheetId="20">#REF!</definedName>
    <definedName name="_a999923423" localSheetId="21">#REF!</definedName>
    <definedName name="_a9999323" localSheetId="21">#REF!</definedName>
    <definedName name="_a999942323" localSheetId="21">#REF!</definedName>
    <definedName name="_a9999548" localSheetId="21">#REF!</definedName>
    <definedName name="_a9999555" localSheetId="21">#REF!</definedName>
    <definedName name="_a99996544" localSheetId="21">#REF!</definedName>
    <definedName name="_a99999" localSheetId="21">#REF!</definedName>
    <definedName name="_a999991" localSheetId="21">#REF!</definedName>
    <definedName name="_a999991145" localSheetId="21">#REF!</definedName>
    <definedName name="_a99999222" localSheetId="21">#REF!</definedName>
    <definedName name="_a99999234234" localSheetId="21">#REF!</definedName>
    <definedName name="_a999995" localSheetId="21">#REF!</definedName>
    <definedName name="_a999996" localSheetId="21">#REF!</definedName>
    <definedName name="_a999999999" localSheetId="21">#REF!</definedName>
    <definedName name="Database" localSheetId="21" hidden="1">#REF!</definedName>
    <definedName name="地区名称" localSheetId="21">#REF!</definedName>
    <definedName name="地区名称1" localSheetId="21">#REF!</definedName>
    <definedName name="地区名称10" localSheetId="21">#REF!</definedName>
    <definedName name="地区名称2" localSheetId="21">#REF!</definedName>
    <definedName name="地区名称3" localSheetId="21">#REF!</definedName>
    <definedName name="地区名称32" localSheetId="21">#REF!</definedName>
    <definedName name="地区名称432" localSheetId="21">#REF!</definedName>
    <definedName name="地区名称444" localSheetId="21">#REF!</definedName>
    <definedName name="地区名称45234" localSheetId="21">#REF!</definedName>
    <definedName name="地区名称5" localSheetId="21">#REF!</definedName>
    <definedName name="地区名称55" localSheetId="21">#REF!</definedName>
    <definedName name="地区名称6" localSheetId="21">#REF!</definedName>
    <definedName name="地区名称7" localSheetId="21">#REF!</definedName>
    <definedName name="地区名称874" localSheetId="21">#REF!</definedName>
    <definedName name="地区名称9" localSheetId="21">#REF!</definedName>
    <definedName name="地区明确222" localSheetId="21">#REF!</definedName>
    <definedName name="_a999923423" localSheetId="22">#REF!</definedName>
    <definedName name="_a9999323" localSheetId="22">#REF!</definedName>
    <definedName name="_a999942323" localSheetId="22">#REF!</definedName>
    <definedName name="_a9999548" localSheetId="22">#REF!</definedName>
    <definedName name="_a9999555" localSheetId="22">#REF!</definedName>
    <definedName name="_a99996544" localSheetId="22">#REF!</definedName>
    <definedName name="_a99999" localSheetId="22">#REF!</definedName>
    <definedName name="_a999991" localSheetId="22">#REF!</definedName>
    <definedName name="_a999991145" localSheetId="22">#REF!</definedName>
    <definedName name="_a99999222" localSheetId="22">#REF!</definedName>
    <definedName name="_a99999234234" localSheetId="22">#REF!</definedName>
    <definedName name="_a999995" localSheetId="22">#REF!</definedName>
    <definedName name="_a999996" localSheetId="22">#REF!</definedName>
    <definedName name="_a999999999" localSheetId="22">#REF!</definedName>
    <definedName name="Database" localSheetId="22" hidden="1">#REF!</definedName>
    <definedName name="地区名称" localSheetId="22">#REF!</definedName>
    <definedName name="地区名称1" localSheetId="22">#REF!</definedName>
    <definedName name="地区名称10" localSheetId="22">#REF!</definedName>
    <definedName name="地区名称2" localSheetId="22">#REF!</definedName>
    <definedName name="地区名称3" localSheetId="22">#REF!</definedName>
    <definedName name="地区名称32" localSheetId="22">#REF!</definedName>
    <definedName name="地区名称432" localSheetId="22">#REF!</definedName>
    <definedName name="地区名称444" localSheetId="22">#REF!</definedName>
    <definedName name="地区名称45234" localSheetId="22">#REF!</definedName>
    <definedName name="地区名称5" localSheetId="22">#REF!</definedName>
    <definedName name="地区名称55" localSheetId="22">#REF!</definedName>
    <definedName name="地区名称6" localSheetId="22">#REF!</definedName>
    <definedName name="地区名称7" localSheetId="22">#REF!</definedName>
    <definedName name="地区名称874" localSheetId="22">#REF!</definedName>
    <definedName name="地区名称9" localSheetId="22">#REF!</definedName>
    <definedName name="地区明确222" localSheetId="22">#REF!</definedName>
    <definedName name="_a999923423" localSheetId="23">#REF!</definedName>
    <definedName name="_a9999323" localSheetId="23">#REF!</definedName>
    <definedName name="_a999942323" localSheetId="23">#REF!</definedName>
    <definedName name="_a9999548" localSheetId="23">#REF!</definedName>
    <definedName name="_a9999555" localSheetId="23">#REF!</definedName>
    <definedName name="_a99996544" localSheetId="23">#REF!</definedName>
    <definedName name="_a99999" localSheetId="23">#REF!</definedName>
    <definedName name="_a999991" localSheetId="23">#REF!</definedName>
    <definedName name="_a999991145" localSheetId="23">#REF!</definedName>
    <definedName name="_a99999222" localSheetId="23">#REF!</definedName>
    <definedName name="_a99999234234" localSheetId="23">#REF!</definedName>
    <definedName name="_a999995" localSheetId="23">#REF!</definedName>
    <definedName name="_a999996" localSheetId="23">#REF!</definedName>
    <definedName name="_a999999999" localSheetId="23">#REF!</definedName>
    <definedName name="Database" localSheetId="23" hidden="1">#REF!</definedName>
    <definedName name="地区名称" localSheetId="23">#REF!</definedName>
    <definedName name="地区名称1" localSheetId="23">#REF!</definedName>
    <definedName name="地区名称10" localSheetId="23">#REF!</definedName>
    <definedName name="地区名称2" localSheetId="23">#REF!</definedName>
    <definedName name="地区名称3" localSheetId="23">#REF!</definedName>
    <definedName name="地区名称32" localSheetId="23">#REF!</definedName>
    <definedName name="地区名称432" localSheetId="23">#REF!</definedName>
    <definedName name="地区名称444" localSheetId="23">#REF!</definedName>
    <definedName name="地区名称45234" localSheetId="23">#REF!</definedName>
    <definedName name="地区名称5" localSheetId="23">#REF!</definedName>
    <definedName name="地区名称55" localSheetId="23">#REF!</definedName>
    <definedName name="地区名称6" localSheetId="23">#REF!</definedName>
    <definedName name="地区名称7" localSheetId="23">#REF!</definedName>
    <definedName name="地区名称874" localSheetId="23">#REF!</definedName>
    <definedName name="地区名称9" localSheetId="23">#REF!</definedName>
    <definedName name="地区明确222" localSheetId="23">#REF!</definedName>
    <definedName name="_a999923423" localSheetId="24">#REF!</definedName>
    <definedName name="_a9999323" localSheetId="24">#REF!</definedName>
    <definedName name="_a999942323" localSheetId="24">#REF!</definedName>
    <definedName name="_a9999548" localSheetId="24">#REF!</definedName>
    <definedName name="_a9999555" localSheetId="24">#REF!</definedName>
    <definedName name="_a99996544" localSheetId="24">#REF!</definedName>
    <definedName name="_a99999" localSheetId="24">#REF!</definedName>
    <definedName name="_a999991" localSheetId="24">#REF!</definedName>
    <definedName name="_a999991145" localSheetId="24">#REF!</definedName>
    <definedName name="_a99999222" localSheetId="24">#REF!</definedName>
    <definedName name="_a99999234234" localSheetId="24">#REF!</definedName>
    <definedName name="_a999995" localSheetId="24">#REF!</definedName>
    <definedName name="_a999996" localSheetId="24">#REF!</definedName>
    <definedName name="_a999999999" localSheetId="24">#REF!</definedName>
    <definedName name="Database" localSheetId="24" hidden="1">#REF!</definedName>
    <definedName name="地区名称" localSheetId="24">#REF!</definedName>
    <definedName name="地区名称1" localSheetId="24">#REF!</definedName>
    <definedName name="地区名称10" localSheetId="24">#REF!</definedName>
    <definedName name="地区名称2" localSheetId="24">#REF!</definedName>
    <definedName name="地区名称3" localSheetId="24">#REF!</definedName>
    <definedName name="地区名称32" localSheetId="24">#REF!</definedName>
    <definedName name="地区名称432" localSheetId="24">#REF!</definedName>
    <definedName name="地区名称444" localSheetId="24">#REF!</definedName>
    <definedName name="地区名称45234" localSheetId="24">#REF!</definedName>
    <definedName name="地区名称5" localSheetId="24">#REF!</definedName>
    <definedName name="地区名称55" localSheetId="24">#REF!</definedName>
    <definedName name="地区名称6" localSheetId="24">#REF!</definedName>
    <definedName name="地区名称7" localSheetId="24">#REF!</definedName>
    <definedName name="地区名称874" localSheetId="24">#REF!</definedName>
    <definedName name="地区名称9" localSheetId="24">#REF!</definedName>
    <definedName name="地区明确222" localSheetId="24">#REF!</definedName>
    <definedName name="_a999923423" localSheetId="25">#REF!</definedName>
    <definedName name="_a9999323" localSheetId="25">#REF!</definedName>
    <definedName name="_a999942323" localSheetId="25">#REF!</definedName>
    <definedName name="_a9999548" localSheetId="25">#REF!</definedName>
    <definedName name="_a9999555" localSheetId="25">#REF!</definedName>
    <definedName name="_a99996544" localSheetId="25">#REF!</definedName>
    <definedName name="_a99999" localSheetId="25">#REF!</definedName>
    <definedName name="_a999991" localSheetId="25">#REF!</definedName>
    <definedName name="_a999991145" localSheetId="25">#REF!</definedName>
    <definedName name="_a99999222" localSheetId="25">#REF!</definedName>
    <definedName name="_a99999234234" localSheetId="25">#REF!</definedName>
    <definedName name="_a999995" localSheetId="25">#REF!</definedName>
    <definedName name="_a999996" localSheetId="25">#REF!</definedName>
    <definedName name="_a999999999" localSheetId="25">#REF!</definedName>
    <definedName name="Database" localSheetId="25" hidden="1">#REF!</definedName>
    <definedName name="地区名称" localSheetId="25">#REF!</definedName>
    <definedName name="地区名称1" localSheetId="25">#REF!</definedName>
    <definedName name="地区名称10" localSheetId="25">#REF!</definedName>
    <definedName name="地区名称2" localSheetId="25">#REF!</definedName>
    <definedName name="地区名称3" localSheetId="25">#REF!</definedName>
    <definedName name="地区名称32" localSheetId="25">#REF!</definedName>
    <definedName name="地区名称432" localSheetId="25">#REF!</definedName>
    <definedName name="地区名称444" localSheetId="25">#REF!</definedName>
    <definedName name="地区名称45234" localSheetId="25">#REF!</definedName>
    <definedName name="地区名称5" localSheetId="25">#REF!</definedName>
    <definedName name="地区名称55" localSheetId="25">#REF!</definedName>
    <definedName name="地区名称6" localSheetId="25">#REF!</definedName>
    <definedName name="地区名称7" localSheetId="25">#REF!</definedName>
    <definedName name="地区名称874" localSheetId="25">#REF!</definedName>
    <definedName name="地区名称9" localSheetId="25">#REF!</definedName>
    <definedName name="地区明确222" localSheetId="25">#REF!</definedName>
    <definedName name="_a999923423" localSheetId="26">#REF!</definedName>
    <definedName name="_a9999323" localSheetId="26">#REF!</definedName>
    <definedName name="_a999942323" localSheetId="26">#REF!</definedName>
    <definedName name="_a9999548" localSheetId="26">#REF!</definedName>
    <definedName name="_a9999555" localSheetId="26">#REF!</definedName>
    <definedName name="_a99996544" localSheetId="26">#REF!</definedName>
    <definedName name="_a99999" localSheetId="26">#REF!</definedName>
    <definedName name="_a999991" localSheetId="26">#REF!</definedName>
    <definedName name="_a999991145" localSheetId="26">#REF!</definedName>
    <definedName name="_a99999222" localSheetId="26">#REF!</definedName>
    <definedName name="_a99999234234" localSheetId="26">#REF!</definedName>
    <definedName name="_a999995" localSheetId="26">#REF!</definedName>
    <definedName name="_a999996" localSheetId="26">#REF!</definedName>
    <definedName name="_a999999999" localSheetId="26">#REF!</definedName>
    <definedName name="Database" localSheetId="26" hidden="1">#REF!</definedName>
    <definedName name="地区名称" localSheetId="26">#REF!</definedName>
    <definedName name="地区名称1" localSheetId="26">#REF!</definedName>
    <definedName name="地区名称10" localSheetId="26">#REF!</definedName>
    <definedName name="地区名称2" localSheetId="26">#REF!</definedName>
    <definedName name="地区名称3" localSheetId="26">#REF!</definedName>
    <definedName name="地区名称32" localSheetId="26">#REF!</definedName>
    <definedName name="地区名称432" localSheetId="26">#REF!</definedName>
    <definedName name="地区名称444" localSheetId="26">#REF!</definedName>
    <definedName name="地区名称45234" localSheetId="26">#REF!</definedName>
    <definedName name="地区名称5" localSheetId="26">#REF!</definedName>
    <definedName name="地区名称55" localSheetId="26">#REF!</definedName>
    <definedName name="地区名称6" localSheetId="26">#REF!</definedName>
    <definedName name="地区名称7" localSheetId="26">#REF!</definedName>
    <definedName name="地区名称874" localSheetId="26">#REF!</definedName>
    <definedName name="地区名称9" localSheetId="26">#REF!</definedName>
    <definedName name="地区明确222" localSheetId="26">#REF!</definedName>
    <definedName name="_a12345" localSheetId="26">#REF!</definedName>
    <definedName name="_a12345" localSheetId="7">#REF!</definedName>
    <definedName name="_a999923423" localSheetId="7">#REF!</definedName>
    <definedName name="_a9999323" localSheetId="7">#REF!</definedName>
    <definedName name="_a999942323" localSheetId="7">#REF!</definedName>
    <definedName name="_a9999548" localSheetId="7">#REF!</definedName>
    <definedName name="_a9999555" localSheetId="7">#REF!</definedName>
    <definedName name="_a99996544" localSheetId="7">#REF!</definedName>
    <definedName name="_a99999" localSheetId="7">#REF!</definedName>
    <definedName name="_a999991" localSheetId="7">#REF!</definedName>
    <definedName name="_a999991145" localSheetId="7">#REF!</definedName>
    <definedName name="_a99999222" localSheetId="7">#REF!</definedName>
    <definedName name="_a99999234234" localSheetId="7">#REF!</definedName>
    <definedName name="_a999995" localSheetId="7">#REF!</definedName>
    <definedName name="_a999996" localSheetId="7">#REF!</definedName>
    <definedName name="_a999999999" localSheetId="7">#REF!</definedName>
    <definedName name="Database" localSheetId="7" hidden="1">#REF!</definedName>
    <definedName name="地区名称" localSheetId="7">#REF!</definedName>
    <definedName name="地区名称1" localSheetId="7">#REF!</definedName>
    <definedName name="地区名称10" localSheetId="7">#REF!</definedName>
    <definedName name="地区名称2" localSheetId="7">#REF!</definedName>
    <definedName name="地区名称3" localSheetId="7">#REF!</definedName>
    <definedName name="地区名称32" localSheetId="7">#REF!</definedName>
    <definedName name="地区名称432" localSheetId="7">#REF!</definedName>
    <definedName name="地区名称444" localSheetId="7">#REF!</definedName>
    <definedName name="地区名称45234" localSheetId="7">#REF!</definedName>
    <definedName name="地区名称5" localSheetId="7">#REF!</definedName>
    <definedName name="地区名称55" localSheetId="7">#REF!</definedName>
    <definedName name="地区名称6" localSheetId="7">#REF!</definedName>
    <definedName name="地区名称7" localSheetId="7">#REF!</definedName>
    <definedName name="地区名称874" localSheetId="7">#REF!</definedName>
    <definedName name="地区名称9" localSheetId="7">#REF!</definedName>
    <definedName name="地区明确222" localSheetId="7">#REF!</definedName>
    <definedName name="_">#REF!</definedName>
    <definedName name="_111111">#REF!</definedName>
    <definedName name="_111ssss">#REF!</definedName>
    <definedName name="_12321dsad11">#REF!</definedName>
    <definedName name="_213123123aaaa" hidden="1">#REF!</definedName>
    <definedName name="_4444">#REF!</definedName>
    <definedName name="_A111111">#REF!</definedName>
    <definedName name="_juju1111111">#REF!</definedName>
    <definedName name="_q111111">#REF!</definedName>
    <definedName name="_a12345" localSheetId="12">#REF!</definedName>
    <definedName name="_a999923423" localSheetId="12">#REF!</definedName>
    <definedName name="_a9999323" localSheetId="12">#REF!</definedName>
    <definedName name="_a999942323" localSheetId="12">#REF!</definedName>
    <definedName name="_a9999548" localSheetId="12">#REF!</definedName>
    <definedName name="_a9999555" localSheetId="12">#REF!</definedName>
    <definedName name="_a99996544" localSheetId="12">#REF!</definedName>
    <definedName name="_a99999" localSheetId="12">#REF!</definedName>
    <definedName name="_a999991" localSheetId="12">#REF!</definedName>
    <definedName name="_a999991145" localSheetId="12">#REF!</definedName>
    <definedName name="_a99999222" localSheetId="12">#REF!</definedName>
    <definedName name="_a99999234234" localSheetId="12">#REF!</definedName>
    <definedName name="_a999995" localSheetId="12">#REF!</definedName>
    <definedName name="_a999996" localSheetId="12">#REF!</definedName>
    <definedName name="_a999999999" localSheetId="12">#REF!</definedName>
    <definedName name="Database" localSheetId="12" hidden="1">#REF!</definedName>
    <definedName name="地区名称" localSheetId="12">#REF!</definedName>
    <definedName name="地区名称1" localSheetId="12">#REF!</definedName>
    <definedName name="地区名称10" localSheetId="12">#REF!</definedName>
    <definedName name="地区名称2" localSheetId="12">#REF!</definedName>
    <definedName name="地区名称3" localSheetId="12">#REF!</definedName>
    <definedName name="地区名称32" localSheetId="12">#REF!</definedName>
    <definedName name="地区名称432" localSheetId="12">#REF!</definedName>
    <definedName name="地区名称444" localSheetId="12">#REF!</definedName>
    <definedName name="地区名称45234" localSheetId="12">#REF!</definedName>
    <definedName name="地区名称5" localSheetId="12">#REF!</definedName>
    <definedName name="地区名称55" localSheetId="12">#REF!</definedName>
    <definedName name="地区名称6" localSheetId="12">#REF!</definedName>
    <definedName name="地区名称7" localSheetId="12">#REF!</definedName>
    <definedName name="地区名称874" localSheetId="12">#REF!</definedName>
    <definedName name="地区名称9" localSheetId="12">#REF!</definedName>
    <definedName name="地区明确222" localSheetId="12">#REF!</definedName>
    <definedName name="_1111" localSheetId="12">#REF!</definedName>
    <definedName name="a1111111111" localSheetId="12">#REF!</definedName>
    <definedName name="a111aa11212" localSheetId="12">#REF!</definedName>
    <definedName name="adasdasdasd111111" localSheetId="12">#REF!</definedName>
    <definedName name="asdasdqeq1121212" localSheetId="12">#REF!</definedName>
    <definedName name="p1231231231" localSheetId="12">#REF!</definedName>
    <definedName name="qddasdasdqw111" localSheetId="12">#REF!</definedName>
    <definedName name="qqqq111" localSheetId="12">#REF!</definedName>
    <definedName name="wrn.月报打印." localSheetId="12" hidden="1">{#N/A,#N/A,FALSE,"p9";#N/A,#N/A,FALSE,"p1";#N/A,#N/A,FALSE,"p2";#N/A,#N/A,FALSE,"p3";#N/A,#N/A,FALSE,"p4";#N/A,#N/A,FALSE,"p5";#N/A,#N/A,FALSE,"p6";#N/A,#N/A,FALSE,"p7";#N/A,#N/A,FALSE,"p8"}</definedName>
    <definedName name="基金" localSheetId="12" hidden="1">{#N/A,#N/A,FALSE,"p9";#N/A,#N/A,FALSE,"p1";#N/A,#N/A,FALSE,"p2";#N/A,#N/A,FALSE,"p3";#N/A,#N/A,FALSE,"p4";#N/A,#N/A,FALSE,"p5";#N/A,#N/A,FALSE,"p6";#N/A,#N/A,FALSE,"p7";#N/A,#N/A,FALSE,"p8"}</definedName>
    <definedName name="计划1" localSheetId="12" hidden="1">{#N/A,#N/A,FALSE,"p9";#N/A,#N/A,FALSE,"p1";#N/A,#N/A,FALSE,"p2";#N/A,#N/A,FALSE,"p3";#N/A,#N/A,FALSE,"p4";#N/A,#N/A,FALSE,"p5";#N/A,#N/A,FALSE,"p6";#N/A,#N/A,FALSE,"p7";#N/A,#N/A,FALSE,"p8"}</definedName>
    <definedName name="计划2" localSheetId="12" hidden="1">{#N/A,#N/A,FALSE,"p9";#N/A,#N/A,FALSE,"p1";#N/A,#N/A,FALSE,"p2";#N/A,#N/A,FALSE,"p3";#N/A,#N/A,FALSE,"p4";#N/A,#N/A,FALSE,"p5";#N/A,#N/A,FALSE,"p6";#N/A,#N/A,FALSE,"p7";#N/A,#N/A,FALSE,"p8"}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<sst xmlns="http://schemas.openxmlformats.org/spreadsheetml/2006/main" count="1095" uniqueCount="627">
  <si>
    <t>芦台经济开发区2024年政府预算表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</si>
  <si>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</si>
  <si>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</si>
  <si>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</si>
  <si>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</si>
  <si>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</si>
  <si>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</si>
  <si>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</si>
  <si>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</si>
  <si>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</si>
  <si>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</si>
  <si>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</si>
  <si>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</si>
  <si>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</si>
  <si>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</si>
  <si>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</si>
  <si>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</si>
  <si>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</si>
  <si>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</si>
  <si>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</si>
  <si>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</si>
  <si>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</si>
  <si>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</si>
  <si>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</si>
  <si>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</si>
  <si>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</si>
  <si>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</si>
  <si>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</si>
  <si>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</si>
  <si>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</si>
  <si>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</si>
  <si>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</si>
  <si>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</si>
  <si>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</si>
  <si>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</si>
  <si>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</si>
  <si>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</si>
  <si>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</si>
  <si>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</si>
  <si>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</si>
  <si>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</si>
  <si>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地方政府一般债务余额情况表</t>
  </si>
  <si>
    <t>附表1-21</t>
  </si>
  <si>
    <t>地方政府专项债务余额情况表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</si>
  <si>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</si>
  <si>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</si>
  <si>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</si>
  <si>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</si>
  <si>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</si>
  <si>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</si>
  <si>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</si>
  <si>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</si>
  <si>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r>
      <rPr>
        <sz val="11"/>
        <rFont val="黑体"/>
        <charset val="134"/>
      </rPr>
      <t>附表</t>
    </r>
    <r>
      <rPr>
        <sz val="11"/>
        <rFont val="Times New Roman"/>
        <charset val="134"/>
      </rPr>
      <t>1-1</t>
    </r>
  </si>
  <si>
    <r>
      <rPr>
        <sz val="12"/>
        <rFont val="方正仿宋_GBK"/>
        <charset val="134"/>
      </rPr>
      <t>单位：万元</t>
    </r>
  </si>
  <si>
    <t>项目</t>
  </si>
  <si>
    <t>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</si>
  <si>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</si>
  <si>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</si>
  <si>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</si>
  <si>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</si>
  <si>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</si>
  <si>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</si>
  <si>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</si>
  <si>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</si>
  <si>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</si>
  <si>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</si>
  <si>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</si>
  <si>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</si>
  <si>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</si>
  <si>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</si>
  <si>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</si>
  <si>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</si>
  <si>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</si>
  <si>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</si>
  <si>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</si>
  <si>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计提教育资金收入</t>
  </si>
  <si>
    <t xml:space="preserve">         计提农田水利建设资金收入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</si>
  <si>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</si>
  <si>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</si>
  <si>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</si>
  <si>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</si>
  <si>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</si>
  <si>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</si>
  <si>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</si>
  <si>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本级一般公共预算收入合计</t>
  </si>
  <si>
    <r>
      <rPr>
        <sz val="11"/>
        <rFont val="黑体"/>
        <charset val="134"/>
      </rPr>
      <t>附表</t>
    </r>
    <r>
      <rPr>
        <sz val="11"/>
        <rFont val="Times New Roman"/>
        <charset val="134"/>
      </rPr>
      <t>1-2</t>
    </r>
  </si>
  <si>
    <r>
      <rPr>
        <sz val="11"/>
        <rFont val="方正仿宋_GBK"/>
        <charset val="134"/>
      </rPr>
      <t>单位：万元</t>
    </r>
  </si>
  <si>
    <r>
      <rPr>
        <b/>
        <sz val="11"/>
        <rFont val="方正书宋_GBK"/>
        <charset val="134"/>
      </rPr>
      <t>预算数</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</si>
  <si>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</si>
  <si>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</si>
  <si>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</si>
  <si>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</si>
  <si>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</si>
  <si>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</si>
  <si>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一般公共服务支出</t>
  </si>
  <si>
    <t>国防支出</t>
  </si>
  <si>
    <t>公共安全支出</t>
  </si>
  <si>
    <t>教育支出</t>
  </si>
  <si>
    <t>科学技术支出</t>
  </si>
  <si>
    <t>文化旅游体育与传媒支出</t>
  </si>
  <si>
    <t>社会保障和就业支出</t>
  </si>
  <si>
    <t>卫生健康支出</t>
  </si>
  <si>
    <t>20101</t>
  </si>
  <si>
    <r>
      <rPr>
        <sz val="11"/>
        <rFont val="Times New Roman"/>
        <charset val="134"/>
      </rPr>
      <t xml:space="preserve"> </t>
    </r>
    <r>
      <rPr>
        <sz val="11"/>
        <rFont val="方正仿宋_GBK"/>
        <charset val="134"/>
      </rPr>
      <t>人大事务款合计</t>
    </r>
  </si>
  <si>
    <t>节能环保支出</t>
  </si>
  <si>
    <t>2010101</t>
  </si>
  <si>
    <r>
      <rPr>
        <sz val="11"/>
        <rFont val="Times New Roman"/>
        <charset val="134"/>
      </rPr>
      <t xml:space="preserve">  </t>
    </r>
    <r>
      <rPr>
        <sz val="11"/>
        <rFont val="方正仿宋_GBK"/>
        <charset val="134"/>
      </rPr>
      <t>行政运行项合计</t>
    </r>
  </si>
  <si>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</si>
  <si>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</si>
  <si>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</si>
  <si>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</si>
  <si>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</si>
  <si>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</si>
  <si>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</si>
  <si>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</si>
  <si>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</si>
  <si>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</si>
  <si>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</si>
  <si>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</si>
  <si>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</si>
  <si>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</si>
  <si>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</si>
  <si>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</si>
  <si>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合计</t>
  </si>
  <si>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</si>
  <si>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</si>
  <si>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</si>
  <si>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</si>
  <si>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</si>
  <si>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</si>
  <si>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1-3</t>
    </r>
  </si>
  <si>
    <t>单位：万元</t>
  </si>
  <si>
    <t>科目编码</t>
  </si>
  <si>
    <t>科目名称</t>
  </si>
  <si>
    <t>支出合计</t>
  </si>
  <si>
    <t>区本级财力安排</t>
  </si>
  <si>
    <t>上级提前下达转移支付</t>
  </si>
  <si>
    <t>上年结转</t>
  </si>
  <si>
    <t xml:space="preserve">      行政运行</t>
  </si>
  <si>
    <t xml:space="preserve">      一般行政管理事务</t>
  </si>
  <si>
    <t xml:space="preserve">      政务公开审批</t>
  </si>
  <si>
    <t xml:space="preserve">      信访事务</t>
  </si>
  <si>
    <t xml:space="preserve">      其他政府办公厅（室）及相关机构事务支出</t>
  </si>
  <si>
    <t xml:space="preserve">      其他发展与改革事物支出</t>
  </si>
  <si>
    <t xml:space="preserve">      专项普查活动</t>
  </si>
  <si>
    <t xml:space="preserve">      财政委托业务支出</t>
  </si>
  <si>
    <t xml:space="preserve">      其他财政事务支出</t>
  </si>
  <si>
    <t xml:space="preserve">      信息化建设</t>
  </si>
  <si>
    <t xml:space="preserve">      其他税收事务支出</t>
  </si>
  <si>
    <t xml:space="preserve">      审计业务</t>
  </si>
  <si>
    <t xml:space="preserve">      其他纪检监察事务支出</t>
  </si>
  <si>
    <t xml:space="preserve">      对外贸易管理</t>
  </si>
  <si>
    <t xml:space="preserve">      招商引资</t>
  </si>
  <si>
    <t xml:space="preserve">     一般行政管理事务</t>
  </si>
  <si>
    <t xml:space="preserve">      工会事务</t>
  </si>
  <si>
    <t xml:space="preserve">      其他群众团体事务支出</t>
  </si>
  <si>
    <t xml:space="preserve">      其他组织事务支出</t>
  </si>
  <si>
    <t xml:space="preserve">      其他宣传事务支出</t>
  </si>
  <si>
    <t xml:space="preserve">      市场主体管理</t>
  </si>
  <si>
    <t xml:space="preserve">      其他市场监督管理事务</t>
  </si>
  <si>
    <t xml:space="preserve">      其他一般公共服务支出</t>
  </si>
  <si>
    <t xml:space="preserve">      人民防空</t>
  </si>
  <si>
    <t xml:space="preserve">      其他公安支出</t>
  </si>
  <si>
    <t xml:space="preserve">      基层司法业务</t>
  </si>
  <si>
    <t xml:space="preserve">      公共法律服务</t>
  </si>
  <si>
    <t xml:space="preserve">      社区矫正</t>
  </si>
  <si>
    <t xml:space="preserve">      其他司法支出</t>
  </si>
  <si>
    <t xml:space="preserve">      学前教育</t>
  </si>
  <si>
    <t xml:space="preserve">      小学教育</t>
  </si>
  <si>
    <t xml:space="preserve">      初中教育</t>
  </si>
  <si>
    <t xml:space="preserve">      其他普通教育支出</t>
  </si>
  <si>
    <t xml:space="preserve">      中等职业教育</t>
  </si>
  <si>
    <t xml:space="preserve">      特殊学校教育</t>
  </si>
  <si>
    <t xml:space="preserve">      其他特殊教育支出</t>
  </si>
  <si>
    <t xml:space="preserve">      其他教育费附加安排的支出</t>
  </si>
  <si>
    <t xml:space="preserve">      科学技术成果转化</t>
  </si>
  <si>
    <t xml:space="preserve">      技术创新服务体系</t>
  </si>
  <si>
    <t xml:space="preserve">      其他科学技术支出</t>
  </si>
  <si>
    <t xml:space="preserve">      文化活动</t>
  </si>
  <si>
    <t xml:space="preserve">      其他文化和旅游支出</t>
  </si>
  <si>
    <t xml:space="preserve">      其他体育支出</t>
  </si>
  <si>
    <t xml:space="preserve">      电影</t>
  </si>
  <si>
    <t xml:space="preserve">      其他广播电视支出</t>
  </si>
  <si>
    <t xml:space="preserve">      其他文化旅游体育与传媒支出</t>
  </si>
  <si>
    <t xml:space="preserve">      社会保险经办机构</t>
  </si>
  <si>
    <t xml:space="preserve">      基层政权建设和社区治理</t>
  </si>
  <si>
    <t xml:space="preserve">      其他民政管理事务支出</t>
  </si>
  <si>
    <t xml:space="preserve">      对机关事业单位基本养老保险基金的补助</t>
  </si>
  <si>
    <t xml:space="preserve">      其他行政事业单位养老支出</t>
  </si>
  <si>
    <t xml:space="preserve">      促进创业补贴</t>
  </si>
  <si>
    <t xml:space="preserve">      其他就业补助支出</t>
  </si>
  <si>
    <t xml:space="preserve">      义务兵优待</t>
  </si>
  <si>
    <t xml:space="preserve">      其他优抚支出</t>
  </si>
  <si>
    <t xml:space="preserve">      退役士兵安置</t>
  </si>
  <si>
    <t xml:space="preserve">      退役士兵管理教育</t>
  </si>
  <si>
    <t xml:space="preserve">      军队转业干部安置</t>
  </si>
  <si>
    <t xml:space="preserve">      其他退役安置支出</t>
  </si>
  <si>
    <t xml:space="preserve">      儿童福利</t>
  </si>
  <si>
    <t xml:space="preserve">      老年福利</t>
  </si>
  <si>
    <t xml:space="preserve">      殡葬</t>
  </si>
  <si>
    <t xml:space="preserve">      残疾人康复</t>
  </si>
  <si>
    <t xml:space="preserve">      残疾人就业</t>
  </si>
  <si>
    <t xml:space="preserve">      残疾人生活和护理补贴</t>
  </si>
  <si>
    <t xml:space="preserve">      其他残疾人事业支出</t>
  </si>
  <si>
    <t xml:space="preserve">      城市最低生活保障金支出</t>
  </si>
  <si>
    <t xml:space="preserve">      农村最低生活保障金支出</t>
  </si>
  <si>
    <t xml:space="preserve">      临时救助支出</t>
  </si>
  <si>
    <t xml:space="preserve">      农村特困人员救助供养支出</t>
  </si>
  <si>
    <t xml:space="preserve">      财政对企业职工基本养老保险基金的补助</t>
  </si>
  <si>
    <t xml:space="preserve">      财政对城乡居民基本养老保险基金的补助</t>
  </si>
  <si>
    <t xml:space="preserve">      财政对其他基本养老保险基金的补助</t>
  </si>
  <si>
    <t xml:space="preserve">      其他退役军人事务管理支出</t>
  </si>
  <si>
    <t xml:space="preserve">      财政代缴城乡居民基本养老保险费支出</t>
  </si>
  <si>
    <t xml:space="preserve">      其他社会保障和就业支出</t>
  </si>
  <si>
    <t xml:space="preserve">      其他卫生健康管理事务支出</t>
  </si>
  <si>
    <t xml:space="preserve">      综合医院</t>
  </si>
  <si>
    <t xml:space="preserve">      乡镇卫生院</t>
  </si>
  <si>
    <t xml:space="preserve">      其他基层医疗卫生机构支出</t>
  </si>
  <si>
    <t xml:space="preserve">      疾病预防控制机构</t>
  </si>
  <si>
    <t xml:space="preserve">      基本公共卫生服务</t>
  </si>
  <si>
    <t xml:space="preserve">      重大公共卫生服务</t>
  </si>
  <si>
    <t xml:space="preserve">      突发公共卫生事件应急处理</t>
  </si>
  <si>
    <t xml:space="preserve">      其他公共卫生支出</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</si>
  <si>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</si>
  <si>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</si>
  <si>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</si>
  <si>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</si>
  <si>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</si>
  <si>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</si>
  <si>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财政对城乡居民基本医疗保险基金的补助</t>
  </si>
  <si>
    <t xml:space="preserve">      财政对其他基本医疗保险基金的补助</t>
  </si>
  <si>
    <t xml:space="preserve">      城乡医疗救助</t>
  </si>
  <si>
    <t xml:space="preserve">      优抚对象医疗补助</t>
  </si>
  <si>
    <t xml:space="preserve">      其他卫生健康支出</t>
  </si>
  <si>
    <t xml:space="preserve">      建设项目环评审查与监督</t>
  </si>
  <si>
    <t xml:space="preserve">      其他环境监测与监察支出</t>
  </si>
  <si>
    <t xml:space="preserve">      大气</t>
  </si>
  <si>
    <t xml:space="preserve">    城乡社区规划与管理</t>
  </si>
  <si>
    <t xml:space="preserve">      其他城乡社区公共设施支出</t>
  </si>
  <si>
    <t xml:space="preserve">      城乡社区环境卫生</t>
  </si>
  <si>
    <t xml:space="preserve">      事业运行</t>
  </si>
  <si>
    <t xml:space="preserve">      病虫害控制</t>
  </si>
  <si>
    <t xml:space="preserve">      农产品质量安全</t>
  </si>
  <si>
    <t xml:space="preserve">      执法监管</t>
  </si>
  <si>
    <t xml:space="preserve">      稳定农民收入补贴</t>
  </si>
  <si>
    <t xml:space="preserve">      农业结构调整补贴</t>
  </si>
  <si>
    <t xml:space="preserve">      农业生产发展</t>
  </si>
  <si>
    <t xml:space="preserve">      农村合作经济</t>
  </si>
  <si>
    <t xml:space="preserve">      农村社会事业</t>
  </si>
  <si>
    <t xml:space="preserve">      农业生态资源保护</t>
  </si>
  <si>
    <t xml:space="preserve">      渔业发展</t>
  </si>
  <si>
    <t xml:space="preserve">      对高校毕业生到基层任职补助</t>
  </si>
  <si>
    <t xml:space="preserve">      耕地建设与利用</t>
  </si>
  <si>
    <t xml:space="preserve">      其他农业农村支出</t>
  </si>
  <si>
    <t xml:space="preserve">      水资源节约管理与保护</t>
  </si>
  <si>
    <t xml:space="preserve">      其他水利支出</t>
  </si>
  <si>
    <t xml:space="preserve">      生产发展</t>
  </si>
  <si>
    <t xml:space="preserve">      其他巩固脱贫攻坚成果衔接乡村振兴支出</t>
  </si>
  <si>
    <t xml:space="preserve">      对村级公益事业建设的补助</t>
  </si>
  <si>
    <t xml:space="preserve">      对村民委员会和村党支部的补助</t>
  </si>
  <si>
    <t xml:space="preserve">      其他农村综合改革支出</t>
  </si>
  <si>
    <t xml:space="preserve">      农业保险保费补贴</t>
  </si>
  <si>
    <t xml:space="preserve">      其他农林水支出</t>
  </si>
  <si>
    <t xml:space="preserve">      公路建设</t>
  </si>
  <si>
    <t xml:space="preserve">      公路养护</t>
  </si>
  <si>
    <t xml:space="preserve">      车辆购置税用于农村公路建设支出</t>
  </si>
  <si>
    <t xml:space="preserve">      公共交通运营补助</t>
  </si>
  <si>
    <t xml:space="preserve">      其他交通运输支出</t>
  </si>
  <si>
    <t xml:space="preserve">      产业发展</t>
  </si>
  <si>
    <t xml:space="preserve">      中小企业发展专项</t>
  </si>
  <si>
    <t xml:space="preserve">      其他支持中小企业发展和管理支出</t>
  </si>
  <si>
    <t xml:space="preserve">      其他涉外发展服务支出</t>
  </si>
  <si>
    <t xml:space="preserve">      自然资源利用与保护</t>
  </si>
  <si>
    <t xml:space="preserve">      其他自然资源事务支出</t>
  </si>
  <si>
    <t xml:space="preserve">      气象事业机构</t>
  </si>
  <si>
    <t xml:space="preserve">      其他保障性安居工程支出</t>
  </si>
  <si>
    <t xml:space="preserve">      住房公积金</t>
  </si>
  <si>
    <t xml:space="preserve">      消防应急救援</t>
  </si>
  <si>
    <t xml:space="preserve">      自然灾害救灾补助</t>
  </si>
  <si>
    <t xml:space="preserve">      预备费</t>
  </si>
  <si>
    <t xml:space="preserve">      其他支出</t>
  </si>
  <si>
    <t xml:space="preserve">      地方政府一般债券付息支出</t>
  </si>
  <si>
    <r>
      <rPr>
        <sz val="11"/>
        <rFont val="黑体"/>
        <charset val="134"/>
      </rPr>
      <t>附表</t>
    </r>
    <r>
      <rPr>
        <sz val="11"/>
        <rFont val="Times New Roman"/>
        <charset val="134"/>
      </rPr>
      <t>1-4</t>
    </r>
  </si>
  <si>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</si>
  <si>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</si>
  <si>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</si>
  <si>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</si>
  <si>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</si>
  <si>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</si>
  <si>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</si>
  <si>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</si>
  <si>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</si>
  <si>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</si>
  <si>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</si>
  <si>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</si>
  <si>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</si>
  <si>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</si>
  <si>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</si>
  <si>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</si>
  <si>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</si>
  <si>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</si>
  <si>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</si>
  <si>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</si>
  <si>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</si>
  <si>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</si>
  <si>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</si>
  <si>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</si>
  <si>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</si>
  <si>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</si>
  <si>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</si>
  <si>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</si>
  <si>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政府投资基金股权投资</t>
  </si>
  <si>
    <t>社会福利和救助</t>
  </si>
  <si>
    <t>助学金</t>
  </si>
  <si>
    <t>个人农业生产补贴</t>
  </si>
  <si>
    <t>离退休费</t>
  </si>
  <si>
    <t>其他对个人和家庭补助</t>
  </si>
  <si>
    <t>对社会保险基金补助</t>
  </si>
  <si>
    <t>国内债务付息</t>
  </si>
  <si>
    <t>国外债务付息</t>
  </si>
  <si>
    <t>国内债务发行费用</t>
  </si>
  <si>
    <t>国内债务还本</t>
  </si>
  <si>
    <t>国外债务还本</t>
  </si>
  <si>
    <t>预留</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</si>
  <si>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</si>
  <si>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</si>
  <si>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</si>
  <si>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</si>
  <si>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</si>
  <si>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</si>
  <si>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</si>
  <si>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</si>
  <si>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</si>
  <si>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</si>
  <si>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charset val="134"/>
      </rPr>
      <t>1</t>
    </r>
  </si>
  <si>
    <r>
      <rPr>
        <sz val="9"/>
        <rFont val="方正仿宋_GBK"/>
        <charset val="134"/>
      </rPr>
      <t>一般公共服务支出类合计</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</si>
  <si>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</si>
  <si>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</si>
  <si>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</si>
  <si>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</si>
  <si>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t>
  </si>
  <si>
    <r>
      <rPr>
        <sz val="11"/>
        <rFont val="方正仿宋_GBK"/>
        <charset val="134"/>
      </rPr>
      <t>未分配数</t>
    </r>
  </si>
  <si>
    <r>
      <rPr>
        <b/>
        <sz val="11"/>
        <rFont val="方正仿宋_GBK"/>
        <charset val="134"/>
      </rPr>
      <t>合计</t>
    </r>
  </si>
  <si>
    <t>我区所属乡镇管理制度按照同级预算单位管理，转移支付不再对其进行分配，因此此表无数据，以空表列示。</t>
  </si>
  <si>
    <t>上级一般公共预算专项转移支付
分项目安排情况表</t>
  </si>
  <si>
    <t>项目名称</t>
  </si>
  <si>
    <r>
      <rPr>
        <sz val="11"/>
        <rFont val="黑体"/>
        <charset val="134"/>
      </rPr>
      <t>附表</t>
    </r>
    <r>
      <rPr>
        <sz val="11"/>
        <rFont val="Times New Roman"/>
        <charset val="134"/>
      </rPr>
      <t>1-7</t>
    </r>
  </si>
  <si>
    <t>1.港口建设费收入</t>
  </si>
  <si>
    <t>2.国家电影事业发展专项资金收入</t>
  </si>
  <si>
    <t>3.国有土地收益基金收入</t>
  </si>
  <si>
    <t>4.农业土地开发资金收入</t>
  </si>
  <si>
    <t>5.国有土地使用权出让收入</t>
  </si>
  <si>
    <t>6.彩票公益金收入</t>
  </si>
  <si>
    <t>7.城市基础设施配套费收入</t>
  </si>
  <si>
    <t>8.小型水库移民扶助基金收入</t>
  </si>
  <si>
    <t>9.车辆通行费</t>
  </si>
  <si>
    <t>10.污水处理费收入</t>
  </si>
  <si>
    <t>11.彩票发行机构和彩票销售机构的业务费用</t>
  </si>
  <si>
    <t>12.专项债务对应项目专项收入</t>
  </si>
  <si>
    <t>13.上级提前下达转移支付</t>
  </si>
  <si>
    <t>14.上年结余收入</t>
  </si>
  <si>
    <r>
      <rPr>
        <sz val="11"/>
        <rFont val="黑体"/>
        <charset val="134"/>
      </rPr>
      <t>附表</t>
    </r>
    <r>
      <rPr>
        <sz val="11"/>
        <rFont val="Times New Roman"/>
        <charset val="134"/>
      </rPr>
      <t>1-8</t>
    </r>
  </si>
  <si>
    <t>1.科学技术支出</t>
  </si>
  <si>
    <t>2.文化旅游体育与传媒支出</t>
  </si>
  <si>
    <t>3.社会保障和就业支出</t>
  </si>
  <si>
    <t>4.节能环保支出</t>
  </si>
  <si>
    <t>5.城乡社区支出</t>
  </si>
  <si>
    <t>6.农林水支出</t>
  </si>
  <si>
    <t>7.交通运输支出</t>
  </si>
  <si>
    <t>8.资源勘探信息等支出</t>
  </si>
  <si>
    <t>9.金融支出</t>
  </si>
  <si>
    <t>10.其他支出</t>
  </si>
  <si>
    <t>11.转移性支出</t>
  </si>
  <si>
    <t>12.债务还本支出</t>
  </si>
  <si>
    <t>13.债务付息支出</t>
  </si>
  <si>
    <t>14.债务发行费支出</t>
  </si>
  <si>
    <t>二、上级提前下达转移支付</t>
  </si>
  <si>
    <t>三、调出资金</t>
  </si>
  <si>
    <r>
      <rPr>
        <sz val="11"/>
        <rFont val="黑体"/>
        <charset val="134"/>
      </rPr>
      <t>附表</t>
    </r>
    <r>
      <rPr>
        <sz val="11"/>
        <rFont val="Times New Roman"/>
        <charset val="134"/>
      </rPr>
      <t>1-9</t>
    </r>
  </si>
  <si>
    <t>支出
总计</t>
  </si>
  <si>
    <t>科目（单位）名称</t>
  </si>
  <si>
    <t>移民补助</t>
  </si>
  <si>
    <t>征地和拆迁补偿支出</t>
  </si>
  <si>
    <t>土地开发支出</t>
  </si>
  <si>
    <t>2010199</t>
  </si>
  <si>
    <r>
      <rPr>
        <sz val="11"/>
        <rFont val="Times New Roman"/>
        <charset val="134"/>
      </rPr>
      <t xml:space="preserve">  </t>
    </r>
    <r>
      <rPr>
        <sz val="11"/>
        <rFont val="方正仿宋_GBK"/>
        <charset val="134"/>
      </rPr>
      <t>其他人大事务支出项合计</t>
    </r>
  </si>
  <si>
    <t>城市建设支出</t>
  </si>
  <si>
    <t>农村基础设施建设支出</t>
  </si>
  <si>
    <t>补助被征地农民支出</t>
  </si>
  <si>
    <t>土地出让业务支出</t>
  </si>
  <si>
    <t>棚户区改造支出</t>
  </si>
  <si>
    <t>农业生产发展支出</t>
  </si>
  <si>
    <t>农村社会事业支出</t>
  </si>
  <si>
    <t>农业农村生态环境支出</t>
  </si>
  <si>
    <t>其他国有土地使用权出让收入安排的支出</t>
  </si>
  <si>
    <t>城市环境卫生</t>
  </si>
  <si>
    <t>污水处理设施建设和运营</t>
  </si>
  <si>
    <t>航线和机场补贴</t>
  </si>
  <si>
    <t>公路建设</t>
  </si>
  <si>
    <t>其他地方自行试点项目收益专项债券收入安排的支出</t>
  </si>
  <si>
    <t>福利彩票销售机构的业务费支出</t>
  </si>
  <si>
    <t>用于社会福利的彩票公益金支出</t>
  </si>
  <si>
    <t>用于体育事业的彩票公益金支出</t>
  </si>
  <si>
    <t>用于教育事业的彩票公益金支出</t>
  </si>
  <si>
    <t>用于残疾人事业的彩票公益金支出</t>
  </si>
  <si>
    <t>国有土地使用权出让金债务付息支出</t>
  </si>
  <si>
    <t>土地储备专项债券付息支出</t>
  </si>
  <si>
    <t>政府收费公路专项债券付息支出</t>
  </si>
  <si>
    <t>其他地方自行试点项目收益专项债券付息支出</t>
  </si>
  <si>
    <t>国有土地使用权出让金债务发行费用支出</t>
  </si>
  <si>
    <t>土地储备专项债券发行费用支出</t>
  </si>
  <si>
    <r>
      <rPr>
        <sz val="11"/>
        <rFont val="黑体"/>
        <charset val="134"/>
      </rPr>
      <t>附表</t>
    </r>
    <r>
      <rPr>
        <sz val="11"/>
        <rFont val="Times New Roman"/>
        <charset val="134"/>
      </rPr>
      <t>1-10</t>
    </r>
  </si>
  <si>
    <r>
      <rPr>
        <sz val="11"/>
        <rFont val="黑体"/>
        <charset val="134"/>
      </rPr>
      <t>附表</t>
    </r>
    <r>
      <rPr>
        <sz val="11"/>
        <rFont val="Times New Roman"/>
        <charset val="134"/>
      </rPr>
      <t>1-12</t>
    </r>
  </si>
  <si>
    <t>一、利润收入</t>
  </si>
  <si>
    <t>二、股利、股息收入</t>
  </si>
  <si>
    <t>备注：此表无数据，空表列示。</t>
  </si>
  <si>
    <r>
      <rPr>
        <sz val="11"/>
        <rFont val="黑体"/>
        <charset val="134"/>
      </rPr>
      <t>附表</t>
    </r>
    <r>
      <rPr>
        <sz val="11"/>
        <rFont val="Times New Roman"/>
        <charset val="134"/>
      </rPr>
      <t>1-13</t>
    </r>
  </si>
  <si>
    <t>二、对下转移支付</t>
  </si>
  <si>
    <r>
      <rPr>
        <sz val="11"/>
        <rFont val="黑体"/>
        <charset val="134"/>
      </rPr>
      <t>附表</t>
    </r>
    <r>
      <rPr>
        <sz val="11"/>
        <rFont val="Times New Roman"/>
        <charset val="134"/>
      </rPr>
      <t>1-14</t>
    </r>
  </si>
  <si>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</si>
  <si>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</si>
  <si>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</si>
  <si>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</si>
  <si>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</si>
  <si>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</si>
  <si>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</si>
  <si>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</si>
  <si>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</si>
  <si>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</si>
  <si>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</si>
  <si>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</si>
  <si>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</si>
  <si>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</si>
  <si>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</si>
  <si>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</si>
  <si>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</si>
  <si>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</si>
  <si>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</si>
  <si>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r>
      <rPr>
        <sz val="11"/>
        <rFont val="黑体"/>
        <charset val="134"/>
      </rPr>
      <t>附表</t>
    </r>
    <r>
      <rPr>
        <sz val="11"/>
        <rFont val="Times New Roman"/>
        <charset val="134"/>
      </rPr>
      <t>1-16</t>
    </r>
  </si>
  <si>
    <r>
      <rPr>
        <sz val="11"/>
        <rFont val="黑体"/>
        <charset val="134"/>
      </rPr>
      <t>附表</t>
    </r>
    <r>
      <rPr>
        <sz val="11"/>
        <rFont val="Times New Roman"/>
        <charset val="134"/>
      </rPr>
      <t>1-17</t>
    </r>
  </si>
  <si>
    <t xml:space="preserve">  城乡居民基本养老保险基金收入</t>
  </si>
  <si>
    <t xml:space="preserve">    保险费收入</t>
  </si>
  <si>
    <t xml:space="preserve">    财政补贴收入</t>
  </si>
  <si>
    <t xml:space="preserve">    利息收入</t>
  </si>
  <si>
    <t xml:space="preserve">    转移收入</t>
  </si>
  <si>
    <t xml:space="preserve">    上级补助收入</t>
  </si>
  <si>
    <t>10211</t>
  </si>
  <si>
    <t xml:space="preserve">  机关事业基本养老保险基金收入</t>
  </si>
  <si>
    <t>1021101</t>
  </si>
  <si>
    <t xml:space="preserve">     保险费收入</t>
  </si>
  <si>
    <t>1021102</t>
  </si>
  <si>
    <t xml:space="preserve">     财政补贴收入</t>
  </si>
  <si>
    <t>1021103</t>
  </si>
  <si>
    <t xml:space="preserve">     利息收入</t>
  </si>
  <si>
    <t>1021199</t>
  </si>
  <si>
    <t xml:space="preserve">     其他收入</t>
  </si>
  <si>
    <t>1101605</t>
  </si>
  <si>
    <t xml:space="preserve">     转移收入</t>
  </si>
  <si>
    <t>1101706</t>
  </si>
  <si>
    <t xml:space="preserve">     上级补助收入</t>
  </si>
  <si>
    <t xml:space="preserve">  上年结余收入</t>
  </si>
  <si>
    <t xml:space="preserve">    社会保险基金预算上年结余收入</t>
  </si>
  <si>
    <r>
      <rPr>
        <sz val="11"/>
        <rFont val="黑体"/>
        <charset val="134"/>
      </rPr>
      <t>附表</t>
    </r>
    <r>
      <rPr>
        <sz val="11"/>
        <rFont val="Times New Roman"/>
        <charset val="134"/>
      </rPr>
      <t>1-18</t>
    </r>
  </si>
  <si>
    <t>项　目</t>
  </si>
  <si>
    <t>支出预算</t>
  </si>
  <si>
    <t>209</t>
  </si>
  <si>
    <t>社会保险基金支出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</si>
  <si>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</si>
  <si>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</si>
  <si>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</si>
  <si>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</si>
  <si>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</si>
  <si>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</si>
  <si>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</si>
  <si>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</si>
  <si>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</si>
  <si>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</si>
  <si>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</si>
  <si>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机关事业基本养老保险基金支出</t>
  </si>
  <si>
    <t>2091101</t>
  </si>
  <si>
    <t xml:space="preserve">    基本养老金支出</t>
  </si>
  <si>
    <t>2091199</t>
  </si>
  <si>
    <t xml:space="preserve">    其他机关事业单位基本养老保险基金支出</t>
  </si>
  <si>
    <t>230</t>
  </si>
  <si>
    <t>转移性支出</t>
  </si>
  <si>
    <t>23009</t>
  </si>
  <si>
    <t xml:space="preserve">  年终结余</t>
  </si>
  <si>
    <t>2300903</t>
  </si>
  <si>
    <t xml:space="preserve">    社会保险基金预算年终结余</t>
  </si>
  <si>
    <t>23014</t>
  </si>
  <si>
    <t>社会保险基金上解下拨支出</t>
  </si>
  <si>
    <t>2301402</t>
  </si>
  <si>
    <t xml:space="preserve">    社会保险基金上解上级支出</t>
  </si>
  <si>
    <t>23017</t>
  </si>
  <si>
    <t>社会保险基金转移支出</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</si>
  <si>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</si>
  <si>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</si>
  <si>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</si>
  <si>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</si>
  <si>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</si>
  <si>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</si>
  <si>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</si>
  <si>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</si>
  <si>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</si>
  <si>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</si>
  <si>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</si>
  <si>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</si>
  <si>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表1-19</t>
  </si>
  <si>
    <t>芦台经济开发区2023年地方政府债务限额及余额预算情况表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</si>
  <si>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</si>
  <si>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</si>
  <si>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</si>
  <si>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</si>
  <si>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</si>
  <si>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</si>
  <si>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</si>
  <si>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</si>
  <si>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</si>
  <si>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</si>
  <si>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</si>
  <si>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</si>
  <si>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</si>
  <si>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</si>
  <si>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</si>
  <si>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</si>
  <si>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</si>
  <si>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</si>
  <si>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</si>
  <si>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</si>
  <si>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</si>
  <si>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</si>
  <si>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</si>
  <si>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</si>
  <si>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</si>
  <si>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芦台经济开发区2024年地方政府一般债务余额情况表</t>
  </si>
  <si>
    <t>项    目</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</si>
  <si>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</si>
  <si>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</si>
  <si>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</si>
  <si>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</si>
  <si>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</si>
  <si>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2022年地方政府一般债券发行额</t>
  </si>
  <si>
    <t>四、2023年地方政府一般债务还本额</t>
  </si>
  <si>
    <t>五、2023年末地方政府一般债务余额预计执行数</t>
  </si>
  <si>
    <t>六、2024年地方财政赤字</t>
  </si>
  <si>
    <t>七、2024年地方政府一般债务余额限额</t>
  </si>
  <si>
    <t>表1-3</t>
  </si>
  <si>
    <t>芦台经济开发区2024年地方政府专项债务余额情况表</t>
  </si>
  <si>
    <t>一、2022年末地方政府专项债务余额实际数</t>
  </si>
  <si>
    <t>二、2023年末地方政府专项债务余额限额</t>
  </si>
  <si>
    <t>三、2023年地方政府专项债务发行额</t>
  </si>
  <si>
    <t>四、2024年地方政府专项债务还本额</t>
  </si>
  <si>
    <t>五、2023年末地方政府专项债务余额预计执行数</t>
  </si>
  <si>
    <t>六、2024年地方政府专项债务新增限额</t>
  </si>
  <si>
    <t>七、2024年末地方政府专项债务余额限额</t>
  </si>
  <si>
    <t>AD_BDQ#</t>
  </si>
  <si>
    <t>表1-4</t>
  </si>
  <si>
    <t>芦台经济开发区地方政府债券发行及还本付息情况表</t>
  </si>
  <si>
    <t>公式</t>
  </si>
  <si>
    <t>本地区</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</si>
  <si>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</si>
  <si>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</si>
  <si>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</si>
  <si>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</si>
  <si>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</si>
  <si>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</si>
  <si>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</si>
  <si>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</si>
  <si>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</si>
  <si>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</si>
  <si>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</si>
  <si>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</si>
  <si>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</si>
  <si>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</si>
  <si>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</si>
  <si>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</si>
  <si>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</si>
  <si>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</si>
  <si>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</si>
  <si>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</si>
  <si>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</si>
  <si>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</si>
  <si>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</si>
  <si>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</si>
  <si>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</si>
  <si>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</si>
  <si>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</si>
  <si>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</si>
  <si>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</si>
  <si>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</si>
  <si>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</si>
  <si>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</si>
  <si>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表1-5</t>
  </si>
  <si>
    <t>芦台经济开发区2024年地方政府债务限额提前下达情况表</t>
  </si>
  <si>
    <t>一：2023年地方政府债务限额</t>
  </si>
  <si>
    <t>其中： 一般债务限额</t>
  </si>
  <si>
    <t xml:space="preserve">    专项债务限额</t>
  </si>
  <si>
    <t>二：提前下达的2024年地方政府债务新增限额</t>
  </si>
  <si>
    <t>注：本表反映本地区及本级年初预算中列示的地方政府债务限额情况，由县级以上地方各级财政部门在同级人大常委会批准年度预算后二十日内公开。</t>
  </si>
  <si>
    <t>表1-6</t>
  </si>
  <si>
    <t>芦台经济开发区2024年年初新增地方政府债券资金安排表</t>
  </si>
  <si>
    <t>序号</t>
  </si>
  <si>
    <t>项目类型</t>
  </si>
  <si>
    <t>项目主管部门</t>
  </si>
  <si>
    <t>债券性质</t>
  </si>
  <si>
    <t>债券规模</t>
  </si>
  <si>
    <t>芦台经济开发区基础设施提升项目</t>
  </si>
  <si>
    <t>产业园区基础设施</t>
  </si>
  <si>
    <t>河北唐山芦台经济开发区农业农村局</t>
  </si>
  <si>
    <t>专项债券</t>
  </si>
  <si>
    <t>注：本表反映本级当年提前下达的新增地方政府债券资金使用安排，由县级以上地方各级财政部门在本级人大常委会批准预算后二十日内公开。此表无数据，空表列示。</t>
  </si>
  <si>
    <t>2023年地方政府再融资债券分月发行安排表</t>
  </si>
  <si>
    <t>时间</t>
  </si>
  <si>
    <t>再融资债券计划发行规模</t>
  </si>
  <si>
    <t>1月</t>
  </si>
  <si>
    <t>2月</t>
  </si>
  <si>
    <t>3月</t>
  </si>
  <si>
    <t>4月</t>
  </si>
  <si>
    <t>5月</t>
  </si>
  <si>
    <t>6月</t>
  </si>
  <si>
    <t>7月</t>
  </si>
  <si>
    <t>8月</t>
  </si>
  <si>
    <t>9月</t>
  </si>
  <si>
    <t>10月</t>
  </si>
  <si>
    <t>11月</t>
  </si>
  <si>
    <t>12月</t>
  </si>
  <si>
    <t>此表无数据,空表列示。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</si>
</sst>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_);[Red]\(0\)"/>
    <numFmt numFmtId="179" formatCode="0_ "/>
    <numFmt numFmtId="180" formatCode="0.00_ "/>
    <numFmt numFmtId="181" formatCode="0;_렀"/>
    <numFmt numFmtId="182" formatCode="0.0_ "/>
  </numFmts>
  <fonts count="97">
    <font>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1"/>
      <color indexed="8"/>
      <name val="宋体"/>
      <charset val="1"/>
      <scheme val="minor"/>
    </font>
    <font>
      <b/>
      <sz val="12"/>
      <name val="宋体"/>
      <charset val="134"/>
      <scheme val="major"/>
    </font>
    <font>
      <sz val="11"/>
      <name val="宋体"/>
      <charset val="134"/>
      <scheme val="major"/>
    </font>
    <font>
      <sz val="11"/>
      <color rgb="FF000000"/>
      <name val="宋体"/>
      <charset val="134"/>
    </font>
    <font>
      <sz val="11"/>
      <name val="Times New Roman"/>
      <charset val="134"/>
    </font>
    <font>
      <sz val="9"/>
      <name val="Times New Roman"/>
      <charset val="134"/>
    </font>
    <font>
      <sz val="18"/>
      <name val="方正小标宋_GBK"/>
      <charset val="134"/>
    </font>
    <font>
      <sz val="18"/>
      <name val="Times New Roman"/>
      <charset val="134"/>
    </font>
    <font>
      <b/>
      <sz val="11"/>
      <color theme="1"/>
      <name val="宋体"/>
      <charset val="134"/>
      <scheme val="minor"/>
    </font>
    <font>
      <b/>
      <sz val="11"/>
      <color indexed="8"/>
      <name val="宋体"/>
      <charset val="134"/>
      <scheme val="minor"/>
    </font>
    <font>
      <b/>
      <sz val="11"/>
      <name val="宋体"/>
      <charset val="134"/>
    </font>
    <font>
      <sz val="11"/>
      <color indexed="8"/>
      <name val="宋体"/>
      <charset val="134"/>
      <scheme val="minor"/>
    </font>
    <font>
      <sz val="11"/>
      <name val="宋体"/>
      <charset val="134"/>
    </font>
    <font>
      <b/>
      <sz val="11"/>
      <name val="Times New Roman"/>
      <charset val="134"/>
    </font>
    <font>
      <sz val="12"/>
      <name val="Times New Roman"/>
      <charset val="134"/>
    </font>
    <font>
      <b/>
      <sz val="12"/>
      <color indexed="8"/>
      <name val="宋体"/>
      <charset val="134"/>
    </font>
    <font>
      <b/>
      <sz val="11"/>
      <color indexed="8"/>
      <name val="宋体"/>
      <charset val="134"/>
    </font>
    <font>
      <sz val="11"/>
      <color indexed="8"/>
      <name val="宋体"/>
      <charset val="134"/>
    </font>
    <font>
      <b/>
      <sz val="11"/>
      <color theme="1"/>
      <name val="仿宋"/>
      <charset val="134"/>
    </font>
    <font>
      <sz val="11"/>
      <color theme="1"/>
      <name val="仿宋"/>
      <charset val="134"/>
    </font>
    <font>
      <sz val="11"/>
      <color theme="1"/>
      <name val="宋体"/>
      <charset val="134"/>
    </font>
    <font>
      <sz val="11"/>
      <color rgb="FF000000"/>
      <name val="宋体"/>
      <charset val="134"/>
      <scheme val="minor"/>
    </font>
    <font>
      <b/>
      <sz val="11"/>
      <name val="方正书宋_GBK"/>
      <charset val="134"/>
    </font>
    <font>
      <sz val="14"/>
      <name val="Times New Roman"/>
      <charset val="134"/>
    </font>
    <font>
      <sz val="10.5"/>
      <name val="Times New Roman"/>
      <charset val="134"/>
    </font>
    <font>
      <b/>
      <sz val="9"/>
      <name val="Times New Roman"/>
      <charset val="134"/>
    </font>
    <font>
      <b/>
      <sz val="11"/>
      <name val="方正仿宋_GBK"/>
      <charset val="134"/>
    </font>
    <font>
      <sz val="11"/>
      <name val="方正仿宋_GBK"/>
      <charset val="134"/>
    </font>
    <font>
      <sz val="12"/>
      <name val="Times New Roman"/>
      <charset val="0"/>
    </font>
    <font>
      <sz val="11"/>
      <name val="Times New Roman"/>
      <charset val="0"/>
    </font>
    <font>
      <sz val="14"/>
      <name val="Times New Roman"/>
      <charset val="0"/>
    </font>
    <font>
      <b/>
      <sz val="14"/>
      <name val="方正小标宋_GBK"/>
      <charset val="134"/>
    </font>
    <font>
      <b/>
      <sz val="11"/>
      <name val="Times New Roman"/>
      <charset val="0"/>
    </font>
    <font>
      <sz val="10.5"/>
      <name val="Times New Roman"/>
      <charset val="0"/>
    </font>
    <font>
      <sz val="12"/>
      <name val="宋体"/>
      <charset val="134"/>
    </font>
    <font>
      <sz val="11"/>
      <name val="方正书宋_GBK"/>
      <charset val="134"/>
    </font>
    <font>
      <b/>
      <sz val="12"/>
      <color theme="1"/>
      <name val="宋体"/>
      <charset val="134"/>
      <scheme val="minor"/>
    </font>
    <font>
      <b/>
      <sz val="12"/>
      <color theme="1"/>
      <name val="宋体"/>
      <charset val="134"/>
    </font>
    <font>
      <b/>
      <sz val="11"/>
      <name val="宋体"/>
      <charset val="134"/>
      <scheme val="minor"/>
    </font>
    <font>
      <sz val="11"/>
      <name val="宋体"/>
      <charset val="134"/>
      <scheme val="minor"/>
    </font>
    <font>
      <b/>
      <sz val="12"/>
      <name val="Times New Roman"/>
      <charset val="134"/>
    </font>
    <font>
      <b/>
      <sz val="12"/>
      <name val="宋体"/>
      <charset val="134"/>
      <scheme val="minor"/>
    </font>
    <font>
      <b/>
      <sz val="20"/>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63"/>
      <name val="宋体"/>
      <charset val="134"/>
    </font>
    <font>
      <sz val="9"/>
      <name val="宋体"/>
      <charset val="134"/>
    </font>
    <font>
      <sz val="11"/>
      <color indexed="9"/>
      <name val="宋体"/>
      <charset val="134"/>
    </font>
    <font>
      <b/>
      <sz val="11"/>
      <color indexed="52"/>
      <name val="宋体"/>
      <charset val="134"/>
    </font>
    <font>
      <sz val="11"/>
      <color indexed="17"/>
      <name val="宋体"/>
      <charset val="134"/>
    </font>
    <font>
      <sz val="10"/>
      <name val="Helv"/>
      <charset val="134"/>
    </font>
    <font>
      <sz val="11"/>
      <color indexed="52"/>
      <name val="宋体"/>
      <charset val="134"/>
    </font>
    <font>
      <sz val="11"/>
      <color indexed="60"/>
      <name val="宋体"/>
      <charset val="134"/>
    </font>
    <font>
      <sz val="11"/>
      <color indexed="20"/>
      <name val="宋体"/>
      <charset val="134"/>
    </font>
    <font>
      <b/>
      <sz val="13"/>
      <color indexed="56"/>
      <name val="宋体"/>
      <charset val="134"/>
    </font>
    <font>
      <b/>
      <sz val="15"/>
      <color indexed="56"/>
      <name val="宋体"/>
      <charset val="134"/>
    </font>
    <font>
      <sz val="7"/>
      <name val="Small Fonts"/>
      <charset val="134"/>
    </font>
    <font>
      <b/>
      <sz val="11"/>
      <color indexed="56"/>
      <name val="宋体"/>
      <charset val="134"/>
    </font>
    <font>
      <b/>
      <sz val="11"/>
      <color indexed="9"/>
      <name val="宋体"/>
      <charset val="134"/>
    </font>
    <font>
      <b/>
      <sz val="18"/>
      <color indexed="56"/>
      <name val="宋体"/>
      <charset val="134"/>
    </font>
    <font>
      <sz val="11"/>
      <color indexed="62"/>
      <name val="宋体"/>
      <charset val="134"/>
    </font>
    <font>
      <sz val="12"/>
      <color indexed="20"/>
      <name val="宋体"/>
      <charset val="134"/>
    </font>
    <font>
      <sz val="10"/>
      <name val="Arial"/>
      <charset val="134"/>
    </font>
    <font>
      <i/>
      <sz val="11"/>
      <color indexed="23"/>
      <name val="宋体"/>
      <charset val="134"/>
    </font>
    <font>
      <sz val="12"/>
      <color indexed="17"/>
      <name val="宋体"/>
      <charset val="134"/>
    </font>
    <font>
      <sz val="11"/>
      <color indexed="10"/>
      <name val="宋体"/>
      <charset val="134"/>
    </font>
    <font>
      <sz val="10"/>
      <name val="MS Sans Serif"/>
      <charset val="134"/>
    </font>
    <font>
      <sz val="12"/>
      <name val="Courier"/>
      <charset val="134"/>
    </font>
    <font>
      <sz val="11"/>
      <name val="黑体"/>
      <charset val="134"/>
    </font>
    <font>
      <sz val="9"/>
      <name val="方正仿宋_GBK"/>
      <charset val="134"/>
    </font>
    <font>
      <sz val="10.5"/>
      <name val="方正仿宋_GBK"/>
      <charset val="134"/>
    </font>
    <font>
      <sz val="12"/>
      <name val="方正仿宋_GBK"/>
      <charset val="134"/>
    </font>
    <font>
      <sz val="9"/>
      <name val="方正书宋_GBK"/>
      <charset val="134"/>
    </font>
    <font>
      <b/>
      <sz val="9"/>
      <name val="方正书宋_GBK"/>
      <charset val="134"/>
    </font>
  </fonts>
  <fills count="5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53"/>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8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3" borderId="7"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0" borderId="8" applyNumberFormat="0" applyFill="0" applyAlignment="0" applyProtection="0">
      <alignment vertical="center"/>
    </xf>
    <xf numFmtId="0" fontId="56" fillId="0" borderId="9" applyNumberFormat="0" applyFill="0" applyAlignment="0" applyProtection="0">
      <alignment vertical="center"/>
    </xf>
    <xf numFmtId="0" fontId="56" fillId="0" borderId="0" applyNumberFormat="0" applyFill="0" applyBorder="0" applyAlignment="0" applyProtection="0">
      <alignment vertical="center"/>
    </xf>
    <xf numFmtId="0" fontId="57" fillId="4" borderId="10" applyNumberFormat="0" applyAlignment="0" applyProtection="0">
      <alignment vertical="center"/>
    </xf>
    <xf numFmtId="0" fontId="58" fillId="5" borderId="11" applyNumberFormat="0" applyAlignment="0" applyProtection="0">
      <alignment vertical="center"/>
    </xf>
    <xf numFmtId="0" fontId="59" fillId="5" borderId="10" applyNumberFormat="0" applyAlignment="0" applyProtection="0">
      <alignment vertical="center"/>
    </xf>
    <xf numFmtId="0" fontId="60" fillId="6" borderId="12" applyNumberFormat="0" applyAlignment="0" applyProtection="0">
      <alignment vertical="center"/>
    </xf>
    <xf numFmtId="0" fontId="61" fillId="0" borderId="13" applyNumberFormat="0" applyFill="0" applyAlignment="0" applyProtection="0">
      <alignment vertical="center"/>
    </xf>
    <xf numFmtId="0" fontId="62" fillId="0" borderId="14" applyNumberFormat="0" applyFill="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22" fillId="34" borderId="0" applyNumberFormat="0" applyBorder="0" applyAlignment="0" applyProtection="0">
      <alignment vertical="center"/>
    </xf>
    <xf numFmtId="0" fontId="68" fillId="35" borderId="15" applyNumberFormat="0" applyAlignment="0" applyProtection="0">
      <alignment vertical="center"/>
    </xf>
    <xf numFmtId="0" fontId="69" fillId="0" borderId="0">
      <protection locked="0"/>
    </xf>
    <xf numFmtId="0" fontId="69" fillId="0" borderId="0">
      <protection locked="0"/>
    </xf>
    <xf numFmtId="0" fontId="70" fillId="36" borderId="0" applyNumberFormat="0" applyBorder="0" applyAlignment="0" applyProtection="0">
      <alignment vertical="center"/>
    </xf>
    <xf numFmtId="0" fontId="69" fillId="0" borderId="0">
      <protection locked="0"/>
    </xf>
    <xf numFmtId="0" fontId="71" fillId="35" borderId="16" applyNumberFormat="0" applyAlignment="0" applyProtection="0">
      <alignment vertical="center"/>
    </xf>
    <xf numFmtId="0" fontId="72" fillId="37" borderId="0" applyNumberFormat="0" applyBorder="0" applyAlignment="0" applyProtection="0">
      <alignment vertical="center"/>
    </xf>
    <xf numFmtId="0" fontId="69" fillId="0" borderId="0">
      <protection locked="0"/>
    </xf>
    <xf numFmtId="0" fontId="70" fillId="36" borderId="0" applyNumberFormat="0" applyBorder="0" applyAlignment="0" applyProtection="0">
      <alignment vertical="center"/>
    </xf>
    <xf numFmtId="0" fontId="73" fillId="0" borderId="0"/>
    <xf numFmtId="0" fontId="39" fillId="0" borderId="0"/>
    <xf numFmtId="0" fontId="72" fillId="37" borderId="0" applyNumberFormat="0" applyBorder="0" applyAlignment="0" applyProtection="0">
      <alignment vertical="center"/>
    </xf>
    <xf numFmtId="0" fontId="71" fillId="35" borderId="16" applyNumberFormat="0" applyAlignment="0" applyProtection="0">
      <alignment vertical="center"/>
    </xf>
    <xf numFmtId="0" fontId="22" fillId="38" borderId="0" applyNumberFormat="0" applyBorder="0" applyAlignment="0" applyProtection="0">
      <alignment vertical="center"/>
    </xf>
    <xf numFmtId="0" fontId="70" fillId="39" borderId="0" applyNumberFormat="0" applyBorder="0" applyAlignment="0" applyProtection="0">
      <alignment vertical="center"/>
    </xf>
    <xf numFmtId="0" fontId="22" fillId="37" borderId="0" applyNumberFormat="0" applyBorder="0" applyAlignment="0" applyProtection="0">
      <alignment vertical="center"/>
    </xf>
    <xf numFmtId="0" fontId="22" fillId="0" borderId="0">
      <alignment vertical="center"/>
    </xf>
    <xf numFmtId="0" fontId="74" fillId="0" borderId="17" applyNumberFormat="0" applyFill="0" applyAlignment="0" applyProtection="0">
      <alignment vertical="center"/>
    </xf>
    <xf numFmtId="0" fontId="72" fillId="37" borderId="0" applyNumberFormat="0" applyBorder="0" applyAlignment="0" applyProtection="0">
      <alignment vertical="center"/>
    </xf>
    <xf numFmtId="0" fontId="68" fillId="35" borderId="15" applyNumberFormat="0" applyAlignment="0" applyProtection="0">
      <alignment vertical="center"/>
    </xf>
    <xf numFmtId="0" fontId="74" fillId="0" borderId="17" applyNumberFormat="0" applyFill="0" applyAlignment="0" applyProtection="0">
      <alignment vertical="center"/>
    </xf>
    <xf numFmtId="0" fontId="72" fillId="37" borderId="0" applyNumberFormat="0" applyBorder="0" applyAlignment="0" applyProtection="0">
      <alignment vertical="center"/>
    </xf>
    <xf numFmtId="0" fontId="68" fillId="35" borderId="15" applyNumberFormat="0" applyAlignment="0" applyProtection="0">
      <alignment vertical="center"/>
    </xf>
    <xf numFmtId="0" fontId="71" fillId="35" borderId="16" applyNumberFormat="0" applyAlignment="0" applyProtection="0">
      <alignment vertical="center"/>
    </xf>
    <xf numFmtId="0" fontId="22" fillId="34" borderId="0" applyNumberFormat="0" applyBorder="0" applyAlignment="0" applyProtection="0">
      <alignment vertical="center"/>
    </xf>
    <xf numFmtId="0" fontId="71" fillId="35" borderId="16" applyNumberFormat="0" applyAlignment="0" applyProtection="0">
      <alignment vertical="center"/>
    </xf>
    <xf numFmtId="0" fontId="22" fillId="40" borderId="0" applyNumberFormat="0" applyBorder="0" applyAlignment="0" applyProtection="0">
      <alignment vertical="center"/>
    </xf>
    <xf numFmtId="0" fontId="75" fillId="41"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34" borderId="0" applyNumberFormat="0" applyBorder="0" applyAlignment="0" applyProtection="0">
      <alignment vertical="center"/>
    </xf>
    <xf numFmtId="0" fontId="72" fillId="37" borderId="0" applyNumberFormat="0" applyBorder="0" applyAlignment="0" applyProtection="0">
      <alignment vertical="center"/>
    </xf>
    <xf numFmtId="0" fontId="22" fillId="34" borderId="0" applyNumberFormat="0" applyBorder="0" applyAlignment="0" applyProtection="0">
      <alignment vertical="center"/>
    </xf>
    <xf numFmtId="0" fontId="73" fillId="0" borderId="0"/>
    <xf numFmtId="0" fontId="76" fillId="40" borderId="0" applyNumberFormat="0" applyBorder="0" applyAlignment="0" applyProtection="0">
      <alignment vertical="center"/>
    </xf>
    <xf numFmtId="0" fontId="77" fillId="0" borderId="18" applyNumberFormat="0" applyFill="0" applyAlignment="0" applyProtection="0">
      <alignment vertical="center"/>
    </xf>
    <xf numFmtId="0" fontId="73" fillId="0" borderId="0"/>
    <xf numFmtId="0" fontId="68" fillId="35" borderId="15" applyNumberFormat="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70" fillId="42" borderId="0" applyNumberFormat="0" applyBorder="0" applyAlignment="0" applyProtection="0">
      <alignment vertical="center"/>
    </xf>
    <xf numFmtId="0" fontId="68" fillId="35" borderId="15" applyNumberFormat="0" applyAlignment="0" applyProtection="0">
      <alignment vertical="center"/>
    </xf>
    <xf numFmtId="0" fontId="73" fillId="0" borderId="0" applyFont="0" applyFill="0" applyBorder="0" applyAlignment="0" applyProtection="0"/>
    <xf numFmtId="0" fontId="22" fillId="37" borderId="0" applyNumberFormat="0" applyBorder="0" applyAlignment="0" applyProtection="0">
      <alignment vertical="center"/>
    </xf>
    <xf numFmtId="0" fontId="70" fillId="43" borderId="0" applyNumberFormat="0" applyBorder="0" applyAlignment="0" applyProtection="0">
      <alignment vertical="center"/>
    </xf>
    <xf numFmtId="0" fontId="70" fillId="44" borderId="0" applyNumberFormat="0" applyBorder="0" applyAlignment="0" applyProtection="0">
      <alignment vertical="center"/>
    </xf>
    <xf numFmtId="0" fontId="22" fillId="37" borderId="0" applyNumberFormat="0" applyBorder="0" applyAlignment="0" applyProtection="0">
      <alignment vertical="center"/>
    </xf>
    <xf numFmtId="0" fontId="68" fillId="35" borderId="15" applyNumberFormat="0" applyAlignment="0" applyProtection="0">
      <alignment vertical="center"/>
    </xf>
    <xf numFmtId="0" fontId="39" fillId="0" borderId="0"/>
    <xf numFmtId="0" fontId="22" fillId="38" borderId="0" applyNumberFormat="0" applyBorder="0" applyAlignment="0" applyProtection="0">
      <alignment vertical="center"/>
    </xf>
    <xf numFmtId="0" fontId="69" fillId="0" borderId="0">
      <protection locked="0"/>
    </xf>
    <xf numFmtId="0" fontId="22" fillId="38" borderId="0" applyNumberFormat="0" applyBorder="0" applyAlignment="0" applyProtection="0">
      <alignment vertical="center"/>
    </xf>
    <xf numFmtId="0" fontId="69" fillId="0" borderId="0">
      <protection locked="0"/>
    </xf>
    <xf numFmtId="0" fontId="39" fillId="0" borderId="0"/>
    <xf numFmtId="0" fontId="76" fillId="40" borderId="0" applyNumberFormat="0" applyBorder="0" applyAlignment="0" applyProtection="0">
      <alignment vertical="center"/>
    </xf>
    <xf numFmtId="0" fontId="70" fillId="36" borderId="0" applyNumberFormat="0" applyBorder="0" applyAlignment="0" applyProtection="0">
      <alignment vertical="center"/>
    </xf>
    <xf numFmtId="0" fontId="22" fillId="38"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70" fillId="46" borderId="0" applyNumberFormat="0" applyBorder="0" applyAlignment="0" applyProtection="0">
      <alignment vertical="center"/>
    </xf>
    <xf numFmtId="0" fontId="22"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70" fillId="42" borderId="0" applyNumberFormat="0" applyBorder="0" applyAlignment="0" applyProtection="0">
      <alignment vertical="center"/>
    </xf>
    <xf numFmtId="0" fontId="22" fillId="47" borderId="0" applyNumberFormat="0" applyBorder="0" applyAlignment="0" applyProtection="0">
      <alignment vertical="center"/>
    </xf>
    <xf numFmtId="0" fontId="75" fillId="41" borderId="0" applyNumberFormat="0" applyBorder="0" applyAlignment="0" applyProtection="0">
      <alignment vertical="center"/>
    </xf>
    <xf numFmtId="0" fontId="22" fillId="38" borderId="0" applyNumberFormat="0" applyBorder="0" applyAlignment="0" applyProtection="0">
      <alignment vertical="center"/>
    </xf>
    <xf numFmtId="0" fontId="70" fillId="48" borderId="0" applyNumberFormat="0" applyBorder="0" applyAlignment="0" applyProtection="0">
      <alignment vertical="center"/>
    </xf>
    <xf numFmtId="0" fontId="75" fillId="41" borderId="0" applyNumberFormat="0" applyBorder="0" applyAlignment="0" applyProtection="0">
      <alignment vertical="center"/>
    </xf>
    <xf numFmtId="0" fontId="0" fillId="0" borderId="0"/>
    <xf numFmtId="0" fontId="22" fillId="45" borderId="0" applyNumberFormat="0" applyBorder="0" applyAlignment="0" applyProtection="0">
      <alignment vertical="center"/>
    </xf>
    <xf numFmtId="0" fontId="70" fillId="49" borderId="0" applyNumberFormat="0" applyBorder="0" applyAlignment="0" applyProtection="0">
      <alignment vertical="center"/>
    </xf>
    <xf numFmtId="0" fontId="22" fillId="47" borderId="0" applyNumberFormat="0" applyBorder="0" applyAlignment="0" applyProtection="0">
      <alignment vertical="center"/>
    </xf>
    <xf numFmtId="0" fontId="39" fillId="0" borderId="0">
      <alignment vertical="center"/>
    </xf>
    <xf numFmtId="0" fontId="22" fillId="50" borderId="0" applyNumberFormat="0" applyBorder="0" applyAlignment="0" applyProtection="0">
      <alignment vertical="center"/>
    </xf>
    <xf numFmtId="0" fontId="0" fillId="0" borderId="0"/>
    <xf numFmtId="0" fontId="22" fillId="50" borderId="0" applyNumberFormat="0" applyBorder="0" applyAlignment="0" applyProtection="0">
      <alignment vertical="center"/>
    </xf>
    <xf numFmtId="0" fontId="0" fillId="0" borderId="0">
      <alignment vertical="center"/>
    </xf>
    <xf numFmtId="0" fontId="22" fillId="50"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76" fillId="40" borderId="0" applyNumberFormat="0" applyBorder="0" applyAlignment="0" applyProtection="0">
      <alignment vertical="center"/>
    </xf>
    <xf numFmtId="0" fontId="22" fillId="36" borderId="0" applyNumberFormat="0" applyBorder="0" applyAlignment="0" applyProtection="0">
      <alignment vertical="center"/>
    </xf>
    <xf numFmtId="0" fontId="71" fillId="35" borderId="16" applyNumberFormat="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71" fillId="35" borderId="16" applyNumberFormat="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72" fillId="37" borderId="0" applyNumberFormat="0" applyBorder="0" applyAlignment="0" applyProtection="0">
      <alignment vertical="center"/>
    </xf>
    <xf numFmtId="0" fontId="22" fillId="50"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0" borderId="0" applyNumberFormat="0" applyBorder="0" applyAlignment="0" applyProtection="0">
      <alignment vertical="center"/>
    </xf>
    <xf numFmtId="0" fontId="22" fillId="36"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17" fillId="0" borderId="1">
      <alignment horizontal="distributed" vertical="center" wrapText="1"/>
    </xf>
    <xf numFmtId="0" fontId="22" fillId="50" borderId="0" applyNumberFormat="0" applyBorder="0" applyAlignment="0" applyProtection="0">
      <alignment vertical="center"/>
    </xf>
    <xf numFmtId="0" fontId="22" fillId="51" borderId="0" applyNumberFormat="0" applyBorder="0" applyAlignment="0" applyProtection="0">
      <alignment vertical="center"/>
    </xf>
    <xf numFmtId="0" fontId="70" fillId="44" borderId="0" applyNumberFormat="0" applyBorder="0" applyAlignment="0" applyProtection="0">
      <alignment vertical="center"/>
    </xf>
    <xf numFmtId="0" fontId="70" fillId="44" borderId="0" applyNumberFormat="0" applyBorder="0" applyAlignment="0" applyProtection="0">
      <alignment vertical="center"/>
    </xf>
    <xf numFmtId="0" fontId="39" fillId="0" borderId="0"/>
    <xf numFmtId="0" fontId="0" fillId="0" borderId="0">
      <alignment vertical="center"/>
    </xf>
    <xf numFmtId="0" fontId="70" fillId="3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2" fillId="37"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6" fillId="40"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70" fillId="52" borderId="0" applyNumberFormat="0" applyBorder="0" applyAlignment="0" applyProtection="0">
      <alignment vertical="center"/>
    </xf>
    <xf numFmtId="0" fontId="70" fillId="52" borderId="0" applyNumberFormat="0" applyBorder="0" applyAlignment="0" applyProtection="0">
      <alignment vertical="center"/>
    </xf>
    <xf numFmtId="0" fontId="72" fillId="37" borderId="0" applyNumberFormat="0" applyBorder="0" applyAlignment="0" applyProtection="0">
      <alignment vertical="center"/>
    </xf>
    <xf numFmtId="0" fontId="70" fillId="52" borderId="0" applyNumberFormat="0" applyBorder="0" applyAlignment="0" applyProtection="0">
      <alignment vertical="center"/>
    </xf>
    <xf numFmtId="0" fontId="69" fillId="0" borderId="0">
      <protection locked="0"/>
    </xf>
    <xf numFmtId="0" fontId="39" fillId="0" borderId="0"/>
    <xf numFmtId="0" fontId="70" fillId="44" borderId="0" applyNumberFormat="0" applyBorder="0" applyAlignment="0" applyProtection="0">
      <alignment vertical="center"/>
    </xf>
    <xf numFmtId="0" fontId="69" fillId="0" borderId="0">
      <protection locked="0"/>
    </xf>
    <xf numFmtId="0" fontId="70" fillId="46" borderId="0" applyNumberFormat="0" applyBorder="0" applyAlignment="0" applyProtection="0">
      <alignment vertical="center"/>
    </xf>
    <xf numFmtId="0" fontId="69" fillId="0" borderId="0">
      <protection locked="0"/>
    </xf>
    <xf numFmtId="0" fontId="78" fillId="0" borderId="19" applyNumberFormat="0" applyFill="0" applyAlignment="0" applyProtection="0">
      <alignment vertical="center"/>
    </xf>
    <xf numFmtId="0" fontId="70" fillId="42" borderId="0" applyNumberFormat="0" applyBorder="0" applyAlignment="0" applyProtection="0">
      <alignment vertical="center"/>
    </xf>
    <xf numFmtId="0" fontId="69" fillId="0" borderId="0">
      <protection locked="0"/>
    </xf>
    <xf numFmtId="0" fontId="78" fillId="0" borderId="19" applyNumberFormat="0" applyFill="0" applyAlignment="0" applyProtection="0">
      <alignment vertical="center"/>
    </xf>
    <xf numFmtId="0" fontId="70" fillId="39" borderId="0" applyNumberFormat="0" applyBorder="0" applyAlignment="0" applyProtection="0">
      <alignment vertical="center"/>
    </xf>
    <xf numFmtId="0" fontId="78" fillId="0" borderId="19" applyNumberFormat="0" applyFill="0" applyAlignment="0" applyProtection="0">
      <alignment vertical="center"/>
    </xf>
    <xf numFmtId="0" fontId="70" fillId="52" borderId="0" applyNumberFormat="0" applyBorder="0" applyAlignment="0" applyProtection="0">
      <alignment vertical="center"/>
    </xf>
    <xf numFmtId="37" fontId="79" fillId="0" borderId="0"/>
    <xf numFmtId="0" fontId="22" fillId="0" borderId="0"/>
    <xf numFmtId="0" fontId="76" fillId="40" borderId="0" applyNumberFormat="0" applyBorder="0" applyAlignment="0" applyProtection="0">
      <alignment vertical="center"/>
    </xf>
    <xf numFmtId="9" fontId="73" fillId="0" borderId="0" applyFont="0" applyFill="0" applyBorder="0" applyAlignment="0" applyProtection="0"/>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0" fontId="72" fillId="37" borderId="0" applyNumberFormat="0" applyBorder="0" applyAlignment="0" applyProtection="0">
      <alignment vertical="center"/>
    </xf>
    <xf numFmtId="9" fontId="39" fillId="0" borderId="0" applyFont="0" applyFill="0" applyBorder="0" applyAlignment="0" applyProtection="0"/>
    <xf numFmtId="0" fontId="76" fillId="40" borderId="0" applyNumberFormat="0" applyBorder="0" applyAlignment="0" applyProtection="0">
      <alignment vertical="center"/>
    </xf>
    <xf numFmtId="0" fontId="77" fillId="0" borderId="18" applyNumberFormat="0" applyFill="0" applyAlignment="0" applyProtection="0">
      <alignment vertical="center"/>
    </xf>
    <xf numFmtId="0" fontId="77" fillId="0" borderId="18"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0" applyNumberFormat="0" applyFill="0" applyBorder="0" applyAlignment="0" applyProtection="0">
      <alignment vertical="center"/>
    </xf>
    <xf numFmtId="0" fontId="21" fillId="0" borderId="21" applyNumberFormat="0" applyFill="0" applyAlignment="0" applyProtection="0">
      <alignment vertical="center"/>
    </xf>
    <xf numFmtId="0" fontId="80" fillId="0" borderId="0" applyNumberFormat="0" applyFill="0" applyBorder="0" applyAlignment="0" applyProtection="0">
      <alignment vertical="center"/>
    </xf>
    <xf numFmtId="0" fontId="81" fillId="53" borderId="22" applyNumberFormat="0" applyAlignment="0" applyProtection="0">
      <alignment vertical="center"/>
    </xf>
    <xf numFmtId="0" fontId="76" fillId="40" borderId="0" applyNumberFormat="0" applyBorder="0" applyAlignment="0" applyProtection="0">
      <alignment vertical="center"/>
    </xf>
    <xf numFmtId="0" fontId="80"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6" fillId="40" borderId="0" applyNumberFormat="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7" fillId="0" borderId="1">
      <alignment horizontal="distributed" vertical="center" wrapText="1"/>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2" fillId="37" borderId="0" applyNumberFormat="0" applyBorder="0" applyAlignment="0" applyProtection="0">
      <alignment vertical="center"/>
    </xf>
    <xf numFmtId="0" fontId="76" fillId="40" borderId="0" applyNumberFormat="0" applyBorder="0" applyAlignment="0" applyProtection="0">
      <alignment vertical="center"/>
    </xf>
    <xf numFmtId="0" fontId="39" fillId="0" borderId="0"/>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0" fillId="39"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39" fillId="54" borderId="23" applyNumberFormat="0" applyFont="0" applyAlignment="0" applyProtection="0">
      <alignment vertical="center"/>
    </xf>
    <xf numFmtId="0" fontId="76" fillId="40" borderId="0" applyNumberFormat="0" applyBorder="0" applyAlignment="0" applyProtection="0">
      <alignment vertical="center"/>
    </xf>
    <xf numFmtId="0" fontId="72" fillId="37"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69" fillId="0" borderId="0">
      <protection locked="0"/>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4" fontId="73" fillId="0" borderId="0" applyFont="0" applyFill="0" applyBorder="0" applyAlignment="0" applyProtection="0"/>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39" fillId="0" borderId="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0" fillId="0" borderId="0">
      <alignment vertical="center"/>
    </xf>
    <xf numFmtId="0" fontId="83" fillId="47" borderId="16" applyNumberFormat="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69" fillId="0" borderId="0">
      <protection locked="0"/>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0" fillId="48" borderId="0" applyNumberFormat="0" applyBorder="0" applyAlignment="0" applyProtection="0">
      <alignment vertical="center"/>
    </xf>
    <xf numFmtId="0" fontId="76" fillId="40" borderId="0" applyNumberFormat="0" applyBorder="0" applyAlignment="0" applyProtection="0">
      <alignment vertical="center"/>
    </xf>
    <xf numFmtId="0" fontId="72" fillId="37" borderId="0" applyNumberFormat="0" applyBorder="0" applyAlignment="0" applyProtection="0">
      <alignment vertical="center"/>
    </xf>
    <xf numFmtId="0" fontId="76" fillId="40" borderId="0" applyNumberFormat="0" applyBorder="0" applyAlignment="0" applyProtection="0">
      <alignment vertical="center"/>
    </xf>
    <xf numFmtId="0" fontId="84"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2" fillId="37" borderId="0" applyNumberFormat="0" applyBorder="0" applyAlignment="0" applyProtection="0">
      <alignment vertical="center"/>
    </xf>
    <xf numFmtId="0" fontId="69" fillId="0" borderId="0">
      <protection locked="0"/>
    </xf>
    <xf numFmtId="0" fontId="39" fillId="0" borderId="0"/>
    <xf numFmtId="0" fontId="69" fillId="0" borderId="0">
      <protection locked="0"/>
    </xf>
    <xf numFmtId="0" fontId="69" fillId="0" borderId="0">
      <protection locked="0"/>
    </xf>
    <xf numFmtId="0" fontId="69" fillId="0" borderId="0">
      <protection locked="0"/>
    </xf>
    <xf numFmtId="0" fontId="69" fillId="0" borderId="0">
      <protection locked="0"/>
    </xf>
    <xf numFmtId="0" fontId="22" fillId="0" borderId="0">
      <alignment vertical="center"/>
    </xf>
    <xf numFmtId="0" fontId="69" fillId="0" borderId="0">
      <protection locked="0"/>
    </xf>
    <xf numFmtId="0" fontId="0" fillId="0" borderId="0"/>
    <xf numFmtId="0" fontId="16" fillId="0" borderId="0">
      <alignment vertical="center"/>
    </xf>
    <xf numFmtId="0" fontId="69" fillId="0" borderId="0">
      <protection locked="0"/>
    </xf>
    <xf numFmtId="0" fontId="73" fillId="0" borderId="0"/>
    <xf numFmtId="0" fontId="39" fillId="0" borderId="0"/>
    <xf numFmtId="0" fontId="72" fillId="37" borderId="0" applyNumberFormat="0" applyBorder="0" applyAlignment="0" applyProtection="0">
      <alignment vertical="center"/>
    </xf>
    <xf numFmtId="0" fontId="39" fillId="0" borderId="0">
      <alignment vertical="center"/>
    </xf>
    <xf numFmtId="0" fontId="83" fillId="47" borderId="16" applyNumberFormat="0" applyAlignment="0" applyProtection="0">
      <alignment vertical="center"/>
    </xf>
    <xf numFmtId="0" fontId="39" fillId="0" borderId="0">
      <alignment vertical="center"/>
    </xf>
    <xf numFmtId="0" fontId="5" fillId="0" borderId="0">
      <alignment vertical="center"/>
    </xf>
    <xf numFmtId="0" fontId="22" fillId="0" borderId="0">
      <alignment vertical="center"/>
    </xf>
    <xf numFmtId="0" fontId="70" fillId="42" borderId="0" applyNumberFormat="0" applyBorder="0" applyAlignment="0" applyProtection="0">
      <alignment vertical="center"/>
    </xf>
    <xf numFmtId="0" fontId="39" fillId="0" borderId="0"/>
    <xf numFmtId="0" fontId="70" fillId="42" borderId="0" applyNumberFormat="0" applyBorder="0" applyAlignment="0" applyProtection="0">
      <alignment vertical="center"/>
    </xf>
    <xf numFmtId="0" fontId="39" fillId="0" borderId="0"/>
    <xf numFmtId="0" fontId="39" fillId="0" borderId="0">
      <alignment vertical="center"/>
    </xf>
    <xf numFmtId="0" fontId="39" fillId="0" borderId="0"/>
    <xf numFmtId="0" fontId="83" fillId="47" borderId="16" applyNumberFormat="0" applyAlignment="0" applyProtection="0">
      <alignment vertical="center"/>
    </xf>
    <xf numFmtId="0" fontId="72" fillId="37" borderId="0" applyNumberFormat="0" applyBorder="0" applyAlignment="0" applyProtection="0">
      <alignment vertical="center"/>
    </xf>
    <xf numFmtId="0" fontId="39" fillId="0" borderId="0">
      <alignment vertical="center"/>
    </xf>
    <xf numFmtId="0" fontId="39" fillId="0" borderId="0"/>
    <xf numFmtId="0" fontId="39" fillId="0" borderId="0"/>
    <xf numFmtId="0" fontId="69" fillId="0" borderId="0">
      <protection locked="0"/>
    </xf>
    <xf numFmtId="0" fontId="39" fillId="0" borderId="0" applyProtection="0"/>
    <xf numFmtId="0" fontId="39" fillId="54" borderId="23" applyNumberFormat="0" applyFont="0" applyAlignment="0" applyProtection="0">
      <alignment vertical="center"/>
    </xf>
    <xf numFmtId="0" fontId="0" fillId="0" borderId="0"/>
    <xf numFmtId="0" fontId="85" fillId="0" borderId="0"/>
    <xf numFmtId="0" fontId="69" fillId="0" borderId="0">
      <protection locked="0"/>
    </xf>
    <xf numFmtId="0" fontId="0" fillId="0" borderId="0">
      <alignment vertical="center"/>
    </xf>
    <xf numFmtId="0" fontId="73" fillId="0" borderId="0"/>
    <xf numFmtId="0" fontId="72" fillId="37" borderId="0" applyNumberFormat="0" applyBorder="0" applyAlignment="0" applyProtection="0">
      <alignment vertical="center"/>
    </xf>
    <xf numFmtId="0" fontId="73" fillId="0" borderId="0" applyFont="0" applyFill="0" applyBorder="0" applyAlignment="0" applyProtection="0"/>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0" fillId="55" borderId="0" applyNumberFormat="0" applyBorder="0" applyAlignment="0" applyProtection="0">
      <alignment vertical="center"/>
    </xf>
    <xf numFmtId="0" fontId="72" fillId="37" borderId="0" applyNumberFormat="0" applyBorder="0" applyAlignment="0" applyProtection="0">
      <alignment vertical="center"/>
    </xf>
    <xf numFmtId="0" fontId="21" fillId="0" borderId="21" applyNumberFormat="0" applyFill="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86" fillId="0" borderId="0" applyNumberFormat="0" applyFill="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87" fillId="37" borderId="0" applyNumberFormat="0" applyBorder="0" applyAlignment="0" applyProtection="0">
      <alignment vertical="center"/>
    </xf>
    <xf numFmtId="0" fontId="72" fillId="37" borderId="0" applyNumberFormat="0" applyBorder="0" applyAlignment="0" applyProtection="0">
      <alignment vertical="center"/>
    </xf>
    <xf numFmtId="0" fontId="72" fillId="37" borderId="0" applyNumberFormat="0" applyBorder="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21" fillId="0" borderId="21" applyNumberFormat="0" applyFill="0" applyAlignment="0" applyProtection="0">
      <alignment vertical="center"/>
    </xf>
    <xf numFmtId="0" fontId="81" fillId="53" borderId="22" applyNumberFormat="0" applyAlignment="0" applyProtection="0">
      <alignment vertical="center"/>
    </xf>
    <xf numFmtId="176" fontId="17" fillId="0" borderId="1">
      <alignment vertical="center"/>
      <protection locked="0"/>
    </xf>
    <xf numFmtId="0" fontId="81" fillId="53" borderId="22" applyNumberFormat="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4" fillId="0" borderId="17" applyNumberFormat="0" applyFill="0" applyAlignment="0" applyProtection="0">
      <alignment vertical="center"/>
    </xf>
    <xf numFmtId="0" fontId="89" fillId="0" borderId="0"/>
    <xf numFmtId="0" fontId="73" fillId="0" borderId="0" applyFont="0" applyFill="0" applyBorder="0" applyAlignment="0" applyProtection="0"/>
    <xf numFmtId="0" fontId="70" fillId="48" borderId="0" applyNumberFormat="0" applyBorder="0" applyAlignment="0" applyProtection="0">
      <alignment vertical="center"/>
    </xf>
    <xf numFmtId="0" fontId="70" fillId="48" borderId="0" applyNumberFormat="0" applyBorder="0" applyAlignment="0" applyProtection="0">
      <alignment vertical="center"/>
    </xf>
    <xf numFmtId="0" fontId="70" fillId="49" borderId="0" applyNumberFormat="0" applyBorder="0" applyAlignment="0" applyProtection="0">
      <alignment vertical="center"/>
    </xf>
    <xf numFmtId="0" fontId="70" fillId="49" borderId="0" applyNumberFormat="0" applyBorder="0" applyAlignment="0" applyProtection="0">
      <alignment vertical="center"/>
    </xf>
    <xf numFmtId="0" fontId="70" fillId="49"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42"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70" fillId="43" borderId="0" applyNumberFormat="0" applyBorder="0" applyAlignment="0" applyProtection="0">
      <alignment vertical="center"/>
    </xf>
    <xf numFmtId="0" fontId="70" fillId="43" borderId="0" applyNumberFormat="0" applyBorder="0" applyAlignment="0" applyProtection="0">
      <alignment vertical="center"/>
    </xf>
    <xf numFmtId="0" fontId="70" fillId="43" borderId="0" applyNumberFormat="0" applyBorder="0" applyAlignment="0" applyProtection="0">
      <alignment vertical="center"/>
    </xf>
    <xf numFmtId="0" fontId="83" fillId="47" borderId="16" applyNumberFormat="0" applyAlignment="0" applyProtection="0">
      <alignment vertical="center"/>
    </xf>
    <xf numFmtId="0" fontId="83" fillId="47" borderId="16" applyNumberFormat="0" applyAlignment="0" applyProtection="0">
      <alignment vertical="center"/>
    </xf>
    <xf numFmtId="0" fontId="83" fillId="47" borderId="16" applyNumberFormat="0" applyAlignment="0" applyProtection="0">
      <alignment vertical="center"/>
    </xf>
    <xf numFmtId="1" fontId="17" fillId="0" borderId="1">
      <alignment vertical="center"/>
      <protection locked="0"/>
    </xf>
    <xf numFmtId="1" fontId="17" fillId="0" borderId="1">
      <alignment vertical="center"/>
      <protection locked="0"/>
    </xf>
    <xf numFmtId="0" fontId="90" fillId="0" borderId="0"/>
    <xf numFmtId="176" fontId="17" fillId="0" borderId="1">
      <alignment vertical="center"/>
      <protection locked="0"/>
    </xf>
    <xf numFmtId="0" fontId="73" fillId="0" borderId="0"/>
    <xf numFmtId="0" fontId="39" fillId="54" borderId="23" applyNumberFormat="0" applyFont="0" applyAlignment="0" applyProtection="0">
      <alignment vertical="center"/>
    </xf>
    <xf numFmtId="0" fontId="39" fillId="54" borderId="23" applyNumberFormat="0" applyFont="0" applyAlignment="0" applyProtection="0">
      <alignment vertical="center"/>
    </xf>
    <xf numFmtId="0" fontId="39" fillId="54" borderId="23" applyNumberFormat="0" applyFont="0" applyAlignment="0" applyProtection="0">
      <alignment vertical="center"/>
    </xf>
    <xf numFmtId="0" fontId="0" fillId="0" borderId="0"/>
    <xf numFmtId="0" fontId="39" fillId="54" borderId="23" applyNumberFormat="0" applyFont="0" applyAlignment="0" applyProtection="0">
      <alignment vertical="center"/>
    </xf>
    <xf numFmtId="0" fontId="39" fillId="0" borderId="0"/>
  </cellStyleXfs>
  <cellXfs count="286">
    <xf numFmtId="0" fontId="0" fillId="0" borderId="0" xfId="0"/>
    <xf numFmtId="0" fontId="0" fillId="0" borderId="0" xfId="289" applyFont="1" applyFill="1" applyBorder="1" applyAlignment="1"/>
    <xf numFmtId="0" fontId="1" fillId="0" borderId="0" xfId="289" applyFont="1" applyFill="1" applyBorder="1" applyAlignment="1">
      <alignment horizontal="center" vertical="center" wrapText="1"/>
    </xf>
    <xf numFmtId="0" fontId="2" fillId="0" borderId="0" xfId="289" applyFont="1" applyFill="1" applyBorder="1" applyAlignment="1">
      <alignment horizontal="right" vertical="center" wrapText="1"/>
    </xf>
    <xf numFmtId="0" fontId="3" fillId="0" borderId="1" xfId="289" applyFont="1" applyFill="1" applyBorder="1" applyAlignment="1">
      <alignment horizontal="center" vertical="center" wrapText="1"/>
    </xf>
    <xf numFmtId="0" fontId="4" fillId="0" borderId="1" xfId="289" applyFont="1" applyFill="1" applyBorder="1" applyAlignment="1">
      <alignment horizontal="center" vertical="center" wrapText="1"/>
    </xf>
    <xf numFmtId="4" fontId="4" fillId="0" borderId="1" xfId="289" applyNumberFormat="1" applyFont="1" applyFill="1" applyBorder="1" applyAlignment="1">
      <alignment horizontal="right" vertical="center" wrapText="1"/>
    </xf>
    <xf numFmtId="0" fontId="2" fillId="0" borderId="0" xfId="289" applyFont="1" applyFill="1" applyBorder="1" applyAlignment="1">
      <alignment horizontal="left" vertical="center" wrapText="1"/>
    </xf>
    <xf numFmtId="0" fontId="0" fillId="0" borderId="0" xfId="289" applyFont="1" applyFill="1" applyAlignment="1"/>
    <xf numFmtId="0" fontId="2" fillId="0" borderId="0" xfId="289" applyFont="1" applyFill="1" applyBorder="1" applyAlignment="1">
      <alignment vertical="center" wrapText="1"/>
    </xf>
    <xf numFmtId="4" fontId="4" fillId="0" borderId="1" xfId="289" applyNumberFormat="1" applyFont="1" applyFill="1" applyBorder="1" applyAlignment="1">
      <alignment horizontal="center" vertical="center" wrapText="1"/>
    </xf>
    <xf numFmtId="0" fontId="4" fillId="0" borderId="1" xfId="289" applyFont="1" applyFill="1" applyBorder="1" applyAlignment="1">
      <alignment horizontal="left" vertical="center" wrapText="1"/>
    </xf>
    <xf numFmtId="0" fontId="5" fillId="0" borderId="0" xfId="281" applyFont="1" applyFill="1" applyAlignment="1">
      <alignment vertical="center"/>
    </xf>
    <xf numFmtId="0" fontId="2" fillId="0" borderId="0" xfId="281" applyFont="1" applyFill="1" applyBorder="1" applyAlignment="1">
      <alignment vertical="center" wrapText="1"/>
    </xf>
    <xf numFmtId="0" fontId="2" fillId="0" borderId="0" xfId="281" applyFont="1" applyFill="1" applyBorder="1" applyAlignment="1">
      <alignment horizontal="left" vertical="center" wrapText="1"/>
    </xf>
    <xf numFmtId="0" fontId="1" fillId="0" borderId="0" xfId="281" applyFont="1" applyFill="1" applyBorder="1" applyAlignment="1">
      <alignment horizontal="center" vertical="center" wrapText="1"/>
    </xf>
    <xf numFmtId="0" fontId="2" fillId="0" borderId="0" xfId="281" applyFont="1" applyFill="1" applyBorder="1" applyAlignment="1">
      <alignment horizontal="right" vertical="center" wrapText="1"/>
    </xf>
    <xf numFmtId="0" fontId="3" fillId="0" borderId="1" xfId="281" applyFont="1" applyFill="1" applyBorder="1" applyAlignment="1">
      <alignment horizontal="center" vertical="center" wrapText="1"/>
    </xf>
    <xf numFmtId="0" fontId="4" fillId="0" borderId="1" xfId="281" applyFont="1" applyFill="1" applyBorder="1" applyAlignment="1">
      <alignment vertical="center" wrapText="1"/>
    </xf>
    <xf numFmtId="0" fontId="4" fillId="0" borderId="1" xfId="281" applyFont="1" applyFill="1" applyBorder="1" applyAlignment="1">
      <alignment horizontal="center" vertical="center" wrapText="1"/>
    </xf>
    <xf numFmtId="4" fontId="4" fillId="0" borderId="1" xfId="281" applyNumberFormat="1" applyFont="1" applyFill="1" applyBorder="1" applyAlignment="1">
      <alignment horizontal="right" vertical="center" wrapText="1"/>
    </xf>
    <xf numFmtId="0" fontId="4" fillId="0" borderId="1" xfId="281" applyFont="1" applyFill="1" applyBorder="1" applyAlignment="1">
      <alignment horizontal="left" vertical="center" wrapText="1"/>
    </xf>
    <xf numFmtId="0" fontId="6" fillId="0" borderId="1" xfId="274" applyFont="1" applyBorder="1" applyAlignment="1">
      <alignment horizontal="center" vertical="center" wrapText="1"/>
    </xf>
    <xf numFmtId="0" fontId="7" fillId="0" borderId="1" xfId="274" applyFont="1" applyFill="1" applyBorder="1" applyAlignment="1">
      <alignment vertical="center" wrapText="1"/>
    </xf>
    <xf numFmtId="177" fontId="7" fillId="0" borderId="1" xfId="274" applyNumberFormat="1" applyFont="1" applyFill="1" applyBorder="1" applyAlignment="1">
      <alignment vertical="center" wrapText="1"/>
    </xf>
    <xf numFmtId="0" fontId="7" fillId="0" borderId="1" xfId="274" applyFont="1" applyBorder="1" applyAlignment="1">
      <alignment vertical="center" wrapText="1"/>
    </xf>
    <xf numFmtId="177" fontId="7" fillId="0" borderId="1" xfId="274" applyNumberFormat="1" applyFont="1" applyBorder="1" applyAlignment="1">
      <alignment vertical="center" wrapText="1"/>
    </xf>
    <xf numFmtId="0" fontId="8" fillId="0" borderId="1" xfId="0" applyFont="1" applyBorder="1" applyAlignment="1">
      <alignment horizontal="right" vertical="center" wrapText="1"/>
    </xf>
    <xf numFmtId="0" fontId="8" fillId="0" borderId="1" xfId="0" applyFont="1" applyBorder="1" applyAlignment="1">
      <alignment horizontal="justify" wrapText="1"/>
    </xf>
    <xf numFmtId="0" fontId="3" fillId="0" borderId="1" xfId="281" applyFont="1" applyFill="1" applyBorder="1" applyAlignment="1">
      <alignment vertical="center" wrapText="1"/>
    </xf>
    <xf numFmtId="4" fontId="4" fillId="0" borderId="1" xfId="281" applyNumberFormat="1" applyFont="1" applyFill="1" applyBorder="1" applyAlignment="1">
      <alignment vertical="center" wrapText="1"/>
    </xf>
    <xf numFmtId="0" fontId="9" fillId="0" borderId="0" xfId="54" applyFont="1" applyFill="1" applyAlignment="1">
      <alignment vertical="top"/>
      <protection locked="0"/>
    </xf>
    <xf numFmtId="0" fontId="9" fillId="0" borderId="0" xfId="54" applyFont="1" applyFill="1" applyAlignment="1">
      <alignment horizontal="left" vertical="top" indent="1"/>
      <protection locked="0"/>
    </xf>
    <xf numFmtId="0" fontId="9" fillId="0" borderId="0" xfId="54" applyFont="1" applyFill="1" applyAlignment="1">
      <alignment horizontal="left" vertical="top" indent="2"/>
      <protection locked="0"/>
    </xf>
    <xf numFmtId="49" fontId="9" fillId="0" borderId="0" xfId="54" applyNumberFormat="1" applyFont="1" applyFill="1" applyAlignment="1">
      <alignment horizontal="left" vertical="top"/>
      <protection locked="0"/>
    </xf>
    <xf numFmtId="178" fontId="9" fillId="0" borderId="0" xfId="54" applyNumberFormat="1" applyFont="1" applyFill="1" applyAlignment="1">
      <alignment vertical="top"/>
      <protection locked="0"/>
    </xf>
    <xf numFmtId="0" fontId="10" fillId="0" borderId="0" xfId="54" applyFont="1" applyFill="1" applyAlignment="1">
      <alignment vertical="top"/>
      <protection locked="0"/>
    </xf>
    <xf numFmtId="49" fontId="10" fillId="0" borderId="0" xfId="98" applyNumberFormat="1" applyFont="1" applyFill="1"/>
    <xf numFmtId="2" fontId="10" fillId="0" borderId="0" xfId="98" applyNumberFormat="1" applyFont="1" applyFill="1"/>
    <xf numFmtId="178" fontId="10" fillId="0" borderId="0" xfId="54" applyNumberFormat="1" applyFont="1" applyFill="1" applyAlignment="1">
      <alignment vertical="top"/>
      <protection locked="0"/>
    </xf>
    <xf numFmtId="0" fontId="9" fillId="0" borderId="0" xfId="156" applyFont="1" applyBorder="1" applyAlignment="1">
      <alignment horizontal="left" vertical="center"/>
    </xf>
    <xf numFmtId="0" fontId="11" fillId="0" borderId="0" xfId="54" applyFont="1" applyFill="1" applyAlignment="1">
      <alignment horizontal="center" vertical="top"/>
      <protection locked="0"/>
    </xf>
    <xf numFmtId="0" fontId="12" fillId="0" borderId="0" xfId="54" applyFont="1" applyFill="1" applyAlignment="1">
      <alignment horizontal="center" vertical="top"/>
      <protection locked="0"/>
    </xf>
    <xf numFmtId="178" fontId="12" fillId="0" borderId="0" xfId="54" applyNumberFormat="1" applyFont="1" applyFill="1" applyAlignment="1">
      <alignment horizontal="center" vertical="top"/>
      <protection locked="0"/>
    </xf>
    <xf numFmtId="178" fontId="9" fillId="0" borderId="0" xfId="54" applyNumberFormat="1" applyFont="1" applyFill="1" applyAlignment="1">
      <alignment horizontal="right" vertical="top"/>
      <protection locked="0"/>
    </xf>
    <xf numFmtId="49" fontId="13"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9" fillId="0" borderId="0" xfId="98" applyFont="1" applyFill="1" applyAlignment="1">
      <alignment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179" fontId="15" fillId="0" borderId="1" xfId="54" applyNumberFormat="1" applyFont="1" applyFill="1" applyBorder="1" applyAlignment="1">
      <alignment horizontal="right" vertical="center" wrapText="1"/>
      <protection locked="0"/>
    </xf>
    <xf numFmtId="179" fontId="9" fillId="0" borderId="0" xfId="54" applyNumberFormat="1" applyFont="1" applyFill="1" applyAlignment="1">
      <alignment vertical="top"/>
      <protection locked="0"/>
    </xf>
    <xf numFmtId="180" fontId="9" fillId="0" borderId="0" xfId="54" applyNumberFormat="1" applyFont="1" applyFill="1" applyAlignment="1">
      <alignment vertical="top"/>
      <protection locked="0"/>
    </xf>
    <xf numFmtId="49" fontId="9" fillId="0" borderId="0" xfId="98" applyNumberFormat="1" applyFont="1" applyFill="1"/>
    <xf numFmtId="49" fontId="13" fillId="0" borderId="1"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179" fontId="9" fillId="0" borderId="0" xfId="54" applyNumberFormat="1" applyFont="1" applyFill="1" applyAlignment="1">
      <alignment horizontal="left" vertical="top" indent="1"/>
      <protection locked="0"/>
    </xf>
    <xf numFmtId="49" fontId="9" fillId="0" borderId="0" xfId="98" applyNumberFormat="1" applyFont="1" applyFill="1" applyAlignment="1">
      <alignment horizontal="left" indent="1"/>
    </xf>
    <xf numFmtId="49" fontId="14"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179" fontId="9" fillId="0" borderId="0" xfId="54" applyNumberFormat="1" applyFont="1" applyFill="1" applyAlignment="1">
      <alignment horizontal="left" vertical="top" indent="2"/>
      <protection locked="0"/>
    </xf>
    <xf numFmtId="49" fontId="9" fillId="0" borderId="0" xfId="98" applyNumberFormat="1" applyFont="1" applyFill="1" applyAlignment="1">
      <alignment horizontal="left" indent="2"/>
    </xf>
    <xf numFmtId="49" fontId="16" fillId="0" borderId="1" xfId="0" applyNumberFormat="1" applyFont="1" applyFill="1" applyBorder="1" applyAlignment="1">
      <alignment horizontal="left" vertical="center" wrapText="1"/>
    </xf>
    <xf numFmtId="0" fontId="16" fillId="0" borderId="1" xfId="0" applyFont="1" applyFill="1" applyBorder="1" applyAlignment="1">
      <alignment horizontal="justify" vertical="center" wrapText="1"/>
    </xf>
    <xf numFmtId="179" fontId="17" fillId="0" borderId="1" xfId="54" applyNumberFormat="1" applyFont="1" applyFill="1" applyBorder="1" applyAlignment="1">
      <alignment horizontal="right" vertical="center" wrapText="1"/>
      <protection locked="0"/>
    </xf>
    <xf numFmtId="181" fontId="9" fillId="0" borderId="0" xfId="54" applyNumberFormat="1" applyFont="1" applyFill="1" applyAlignment="1">
      <alignment vertical="top"/>
      <protection locked="0"/>
    </xf>
    <xf numFmtId="49" fontId="16" fillId="0" borderId="1" xfId="0" applyNumberFormat="1" applyFont="1" applyFill="1" applyBorder="1" applyAlignment="1">
      <alignment vertical="center" wrapText="1"/>
    </xf>
    <xf numFmtId="0" fontId="9" fillId="0" borderId="0" xfId="98" applyFont="1" applyFill="1" applyAlignment="1">
      <alignment horizontal="center" vertical="center" wrapText="1"/>
    </xf>
    <xf numFmtId="2" fontId="9" fillId="0" borderId="0" xfId="98" applyNumberFormat="1" applyFont="1" applyFill="1"/>
    <xf numFmtId="2" fontId="9" fillId="0" borderId="0" xfId="98" applyNumberFormat="1" applyFont="1" applyFill="1" applyAlignment="1">
      <alignment horizontal="left" indent="1"/>
    </xf>
    <xf numFmtId="178" fontId="9" fillId="0" borderId="0" xfId="54" applyNumberFormat="1" applyFont="1" applyFill="1" applyAlignment="1">
      <alignment horizontal="left" vertical="top" indent="1"/>
      <protection locked="0"/>
    </xf>
    <xf numFmtId="2" fontId="9" fillId="0" borderId="0" xfId="98" applyNumberFormat="1" applyFont="1" applyFill="1" applyAlignment="1">
      <alignment horizontal="left" indent="2"/>
    </xf>
    <xf numFmtId="178" fontId="9" fillId="0" borderId="0" xfId="54" applyNumberFormat="1" applyFont="1" applyFill="1" applyAlignment="1">
      <alignment horizontal="left" vertical="top" indent="2"/>
      <protection locked="0"/>
    </xf>
    <xf numFmtId="49" fontId="9" fillId="0" borderId="0" xfId="98" applyNumberFormat="1" applyFont="1" applyFill="1" applyAlignment="1" applyProtection="1">
      <alignment vertical="center"/>
      <protection locked="0"/>
    </xf>
    <xf numFmtId="2" fontId="9" fillId="0" borderId="0" xfId="98" applyNumberFormat="1" applyFont="1" applyFill="1" applyAlignment="1" applyProtection="1">
      <alignment vertical="center"/>
      <protection locked="0"/>
    </xf>
    <xf numFmtId="49" fontId="9" fillId="0" borderId="0" xfId="98" applyNumberFormat="1" applyFont="1" applyFill="1" applyAlignment="1" applyProtection="1">
      <alignment horizontal="left" vertical="center" indent="1"/>
      <protection locked="0"/>
    </xf>
    <xf numFmtId="2" fontId="9" fillId="0" borderId="0" xfId="98" applyNumberFormat="1" applyFont="1" applyFill="1" applyAlignment="1" applyProtection="1">
      <alignment horizontal="left" vertical="center" indent="1"/>
      <protection locked="0"/>
    </xf>
    <xf numFmtId="49" fontId="9" fillId="0" borderId="0" xfId="98" applyNumberFormat="1" applyFont="1" applyFill="1" applyAlignment="1" applyProtection="1">
      <alignment horizontal="left" vertical="center" indent="2"/>
      <protection locked="0"/>
    </xf>
    <xf numFmtId="2" fontId="9" fillId="0" borderId="0" xfId="98" applyNumberFormat="1" applyFont="1" applyFill="1" applyAlignment="1" applyProtection="1">
      <alignment horizontal="left" vertical="center" indent="2"/>
      <protection locked="0"/>
    </xf>
    <xf numFmtId="179" fontId="10" fillId="0" borderId="0" xfId="54" applyNumberFormat="1" applyFont="1" applyFill="1" applyAlignment="1">
      <alignment vertical="top"/>
      <protection locked="0"/>
    </xf>
    <xf numFmtId="0" fontId="9" fillId="0" borderId="0" xfId="98" applyFont="1" applyFill="1" applyAlignment="1">
      <alignment vertical="center"/>
    </xf>
    <xf numFmtId="0" fontId="18" fillId="0" borderId="0" xfId="98" applyFont="1" applyFill="1" applyAlignment="1">
      <alignment vertical="center"/>
    </xf>
    <xf numFmtId="49" fontId="18" fillId="0" borderId="0" xfId="98" applyNumberFormat="1" applyFont="1" applyFill="1" applyAlignment="1">
      <alignment horizontal="left" vertical="center" indent="1"/>
    </xf>
    <xf numFmtId="0" fontId="9" fillId="0" borderId="0" xfId="98" applyFont="1" applyFill="1" applyAlignment="1">
      <alignment horizontal="left" vertical="center" indent="2"/>
    </xf>
    <xf numFmtId="49" fontId="19" fillId="0" borderId="0" xfId="98" applyNumberFormat="1" applyFont="1" applyFill="1" applyAlignment="1">
      <alignment vertical="center"/>
    </xf>
    <xf numFmtId="0" fontId="19" fillId="0" borderId="0" xfId="98" applyFont="1" applyFill="1" applyAlignment="1">
      <alignment vertical="center"/>
    </xf>
    <xf numFmtId="178" fontId="19" fillId="0" borderId="0" xfId="98" applyNumberFormat="1" applyFont="1" applyFill="1" applyAlignment="1">
      <alignment vertical="center"/>
    </xf>
    <xf numFmtId="49" fontId="9" fillId="0" borderId="0" xfId="98" applyNumberFormat="1" applyFont="1" applyFill="1" applyAlignment="1">
      <alignment vertical="center"/>
    </xf>
    <xf numFmtId="0" fontId="11" fillId="0" borderId="0" xfId="98" applyFont="1" applyFill="1" applyAlignment="1">
      <alignment horizontal="center" vertical="center"/>
    </xf>
    <xf numFmtId="0" fontId="12" fillId="0" borderId="0" xfId="98" applyFont="1" applyFill="1" applyAlignment="1">
      <alignment horizontal="center" vertical="center"/>
    </xf>
    <xf numFmtId="178" fontId="9" fillId="0" borderId="0" xfId="98" applyNumberFormat="1" applyFont="1" applyFill="1" applyAlignment="1">
      <alignment horizontal="right" vertical="center"/>
    </xf>
    <xf numFmtId="0" fontId="20"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178" fontId="9" fillId="0" borderId="0" xfId="98" applyNumberFormat="1" applyFont="1" applyFill="1" applyAlignment="1">
      <alignment horizontal="left" vertical="center" indent="2"/>
    </xf>
    <xf numFmtId="178" fontId="9" fillId="0" borderId="0" xfId="98" applyNumberFormat="1" applyFont="1" applyFill="1" applyAlignment="1">
      <alignment vertical="center"/>
    </xf>
    <xf numFmtId="49" fontId="23" fillId="0" borderId="1" xfId="379" applyNumberFormat="1" applyFont="1" applyFill="1" applyBorder="1" applyAlignment="1">
      <alignment horizontal="left" vertical="center"/>
    </xf>
    <xf numFmtId="0" fontId="13" fillId="0" borderId="1" xfId="379" applyFont="1" applyFill="1" applyBorder="1" applyAlignment="1">
      <alignment vertical="center"/>
    </xf>
    <xf numFmtId="179" fontId="13" fillId="0" borderId="1" xfId="379" applyNumberFormat="1" applyFont="1" applyFill="1" applyBorder="1" applyAlignment="1">
      <alignment horizontal="right" vertical="center"/>
    </xf>
    <xf numFmtId="49" fontId="24" fillId="0" borderId="1" xfId="379" applyNumberFormat="1" applyFont="1" applyFill="1" applyBorder="1" applyAlignment="1">
      <alignment horizontal="left" vertical="center"/>
    </xf>
    <xf numFmtId="0" fontId="0" fillId="0" borderId="1" xfId="379" applyFont="1" applyFill="1" applyBorder="1" applyAlignment="1">
      <alignment vertical="center"/>
    </xf>
    <xf numFmtId="179" fontId="25" fillId="0" borderId="1" xfId="379" applyNumberFormat="1" applyFont="1" applyFill="1" applyBorder="1" applyAlignment="1">
      <alignment horizontal="right" vertical="center" wrapText="1"/>
    </xf>
    <xf numFmtId="0" fontId="26" fillId="0" borderId="1" xfId="379" applyFont="1" applyFill="1" applyBorder="1" applyAlignment="1">
      <alignment horizontal="justify" vertical="center" wrapText="1"/>
    </xf>
    <xf numFmtId="0" fontId="9" fillId="0" borderId="0" xfId="302" applyFont="1" applyAlignment="1">
      <alignment wrapText="1"/>
    </xf>
    <xf numFmtId="0" fontId="27" fillId="0" borderId="0" xfId="302" applyFont="1" applyAlignment="1">
      <alignment horizontal="center" vertical="center" wrapText="1"/>
    </xf>
    <xf numFmtId="0" fontId="18" fillId="0" borderId="0" xfId="302" applyFont="1" applyAlignment="1">
      <alignment horizontal="center" vertical="center" wrapText="1"/>
    </xf>
    <xf numFmtId="0" fontId="18" fillId="0" borderId="0" xfId="302" applyFont="1" applyAlignment="1">
      <alignment wrapText="1"/>
    </xf>
    <xf numFmtId="0" fontId="19" fillId="0" borderId="0" xfId="302" applyFont="1" applyAlignment="1">
      <alignment wrapText="1"/>
    </xf>
    <xf numFmtId="0" fontId="9" fillId="0" borderId="0" xfId="156" applyFont="1" applyBorder="1" applyAlignment="1">
      <alignment horizontal="left" vertical="center" wrapText="1"/>
    </xf>
    <xf numFmtId="0" fontId="28" fillId="0" borderId="0" xfId="156" applyFont="1" applyBorder="1" applyAlignment="1">
      <alignment horizontal="left" vertical="center" wrapText="1"/>
    </xf>
    <xf numFmtId="49" fontId="11" fillId="0" borderId="0" xfId="302" applyNumberFormat="1" applyFont="1" applyAlignment="1">
      <alignment horizontal="centerContinuous" vertical="center" wrapText="1"/>
    </xf>
    <xf numFmtId="49" fontId="12" fillId="0" borderId="0" xfId="302" applyNumberFormat="1" applyFont="1" applyAlignment="1">
      <alignment horizontal="centerContinuous" vertical="center" wrapText="1"/>
    </xf>
    <xf numFmtId="0" fontId="18" fillId="0" borderId="0" xfId="302" applyFont="1" applyAlignment="1">
      <alignment horizontal="center" wrapText="1"/>
    </xf>
    <xf numFmtId="178" fontId="29" fillId="0" borderId="0" xfId="54" applyNumberFormat="1" applyFont="1" applyFill="1" applyAlignment="1">
      <alignment horizontal="right" vertical="top"/>
      <protection locked="0"/>
    </xf>
    <xf numFmtId="0" fontId="27" fillId="0" borderId="1" xfId="302" applyFont="1" applyBorder="1" applyAlignment="1">
      <alignment horizontal="center" vertical="center" wrapText="1"/>
    </xf>
    <xf numFmtId="1" fontId="27" fillId="0" borderId="1" xfId="302" applyNumberFormat="1" applyFont="1" applyBorder="1" applyAlignment="1" applyProtection="1">
      <alignment horizontal="center" vertical="center" wrapText="1"/>
      <protection locked="0"/>
    </xf>
    <xf numFmtId="0" fontId="27" fillId="0" borderId="0" xfId="302" applyFont="1" applyBorder="1" applyAlignment="1">
      <alignment horizontal="center" vertical="center" wrapText="1"/>
    </xf>
    <xf numFmtId="179" fontId="9" fillId="0" borderId="1" xfId="302" applyNumberFormat="1" applyFont="1" applyFill="1" applyBorder="1" applyAlignment="1">
      <alignment horizontal="right" vertical="center" wrapText="1"/>
    </xf>
    <xf numFmtId="0" fontId="18" fillId="0" borderId="0" xfId="302" applyFont="1" applyBorder="1" applyAlignment="1">
      <alignment horizontal="center" vertical="center" wrapText="1"/>
    </xf>
    <xf numFmtId="0" fontId="9" fillId="0" borderId="0" xfId="302" applyFont="1" applyBorder="1" applyAlignment="1">
      <alignment wrapText="1"/>
    </xf>
    <xf numFmtId="0" fontId="18" fillId="0" borderId="1" xfId="302" applyFont="1" applyBorder="1" applyAlignment="1">
      <alignment horizontal="center" vertical="center" wrapText="1"/>
    </xf>
    <xf numFmtId="179" fontId="9" fillId="0" borderId="1" xfId="302" applyNumberFormat="1" applyFont="1" applyBorder="1" applyAlignment="1">
      <alignment horizontal="right" vertical="center" wrapText="1"/>
    </xf>
    <xf numFmtId="0" fontId="18" fillId="0" borderId="0" xfId="302" applyFont="1" applyBorder="1" applyAlignment="1">
      <alignment wrapText="1"/>
    </xf>
    <xf numFmtId="49" fontId="17" fillId="0" borderId="0" xfId="54" applyNumberFormat="1" applyFont="1" applyFill="1" applyAlignment="1">
      <alignment horizontal="left" vertical="top"/>
      <protection locked="0"/>
    </xf>
    <xf numFmtId="0" fontId="30" fillId="0" borderId="0" xfId="54" applyFont="1" applyFill="1" applyAlignment="1">
      <alignment vertical="top"/>
      <protection locked="0"/>
    </xf>
    <xf numFmtId="0" fontId="11" fillId="0" borderId="0" xfId="54" applyFont="1" applyFill="1" applyAlignment="1">
      <alignment horizontal="center" vertical="center" wrapText="1"/>
      <protection locked="0"/>
    </xf>
    <xf numFmtId="0" fontId="12" fillId="0" borderId="0" xfId="54" applyFont="1" applyFill="1" applyAlignment="1">
      <alignment horizontal="center" vertical="center"/>
      <protection locked="0"/>
    </xf>
    <xf numFmtId="49" fontId="27" fillId="0" borderId="1" xfId="54" applyNumberFormat="1" applyFont="1" applyFill="1" applyBorder="1" applyAlignment="1">
      <alignment horizontal="center" vertical="center"/>
      <protection locked="0"/>
    </xf>
    <xf numFmtId="0" fontId="18" fillId="0" borderId="0" xfId="54" applyFont="1" applyFill="1" applyAlignment="1">
      <alignment vertical="top"/>
      <protection locked="0"/>
    </xf>
    <xf numFmtId="0" fontId="30" fillId="0" borderId="0" xfId="98" applyFont="1" applyFill="1" applyAlignment="1">
      <alignment vertical="center" wrapText="1"/>
    </xf>
    <xf numFmtId="49" fontId="9" fillId="0" borderId="1" xfId="54" applyNumberFormat="1" applyFont="1" applyFill="1" applyBorder="1" applyAlignment="1">
      <alignment horizontal="center" vertical="center"/>
      <protection locked="0"/>
    </xf>
    <xf numFmtId="49" fontId="9" fillId="0" borderId="1" xfId="54" applyNumberFormat="1" applyFont="1" applyFill="1" applyBorder="1" applyAlignment="1">
      <alignment horizontal="left" vertical="center"/>
      <protection locked="0"/>
    </xf>
    <xf numFmtId="180" fontId="10" fillId="0" borderId="0" xfId="54" applyNumberFormat="1" applyFont="1" applyFill="1" applyAlignment="1">
      <alignment vertical="top"/>
      <protection locked="0"/>
    </xf>
    <xf numFmtId="49" fontId="9" fillId="0" borderId="1" xfId="54" applyNumberFormat="1" applyFont="1" applyFill="1" applyBorder="1" applyAlignment="1">
      <alignment horizontal="left" vertical="center" indent="1"/>
      <protection locked="0"/>
    </xf>
    <xf numFmtId="49" fontId="18" fillId="0" borderId="1" xfId="54" applyNumberFormat="1" applyFont="1" applyFill="1" applyBorder="1" applyAlignment="1">
      <alignment horizontal="center" vertical="center"/>
      <protection locked="0"/>
    </xf>
    <xf numFmtId="0" fontId="10" fillId="0" borderId="0" xfId="98" applyFont="1" applyFill="1" applyAlignment="1">
      <alignment vertical="center" wrapText="1"/>
    </xf>
    <xf numFmtId="178" fontId="30" fillId="0" borderId="0" xfId="54" applyNumberFormat="1" applyFont="1" applyFill="1" applyAlignment="1">
      <alignment vertical="top"/>
      <protection locked="0"/>
    </xf>
    <xf numFmtId="0" fontId="30" fillId="0" borderId="0" xfId="98" applyFont="1" applyFill="1" applyAlignment="1">
      <alignment horizontal="center" vertical="center" wrapText="1"/>
    </xf>
    <xf numFmtId="0" fontId="10" fillId="0" borderId="0" xfId="98" applyFont="1" applyFill="1" applyAlignment="1">
      <alignment horizontal="center" vertical="center" wrapText="1"/>
    </xf>
    <xf numFmtId="49" fontId="10" fillId="0" borderId="0" xfId="98" applyNumberFormat="1" applyFont="1" applyFill="1" applyAlignment="1" applyProtection="1">
      <alignment vertical="center"/>
      <protection locked="0"/>
    </xf>
    <xf numFmtId="2" fontId="10" fillId="0" borderId="0" xfId="98" applyNumberFormat="1" applyFont="1" applyFill="1" applyAlignment="1" applyProtection="1">
      <alignment vertical="center"/>
      <protection locked="0"/>
    </xf>
    <xf numFmtId="179" fontId="9" fillId="0" borderId="1" xfId="54" applyNumberFormat="1" applyFont="1" applyFill="1" applyBorder="1" applyAlignment="1">
      <alignment vertical="center"/>
      <protection locked="0"/>
    </xf>
    <xf numFmtId="49" fontId="10" fillId="0" borderId="0" xfId="54" applyNumberFormat="1" applyFont="1" applyFill="1" applyAlignment="1">
      <alignment horizontal="left" vertical="top" indent="1"/>
      <protection locked="0"/>
    </xf>
    <xf numFmtId="49" fontId="10" fillId="0" borderId="0" xfId="54" applyNumberFormat="1" applyFont="1" applyFill="1" applyAlignment="1">
      <alignment horizontal="left" vertical="top" indent="2"/>
      <protection locked="0"/>
    </xf>
    <xf numFmtId="0" fontId="18" fillId="0" borderId="1" xfId="54" applyFont="1" applyFill="1" applyBorder="1" applyAlignment="1">
      <alignment horizontal="center" vertical="center"/>
      <protection locked="0"/>
    </xf>
    <xf numFmtId="178" fontId="18" fillId="0" borderId="1" xfId="54" applyNumberFormat="1" applyFont="1" applyFill="1" applyBorder="1" applyAlignment="1">
      <alignment horizontal="center" vertical="center"/>
      <protection locked="0"/>
    </xf>
    <xf numFmtId="49" fontId="18" fillId="0" borderId="1" xfId="54" applyNumberFormat="1" applyFont="1" applyFill="1" applyBorder="1" applyAlignment="1">
      <alignment horizontal="left" vertical="center"/>
      <protection locked="0"/>
    </xf>
    <xf numFmtId="0" fontId="18" fillId="0" borderId="1" xfId="54" applyFont="1" applyFill="1" applyBorder="1" applyAlignment="1">
      <alignment horizontal="left" vertical="center"/>
      <protection locked="0"/>
    </xf>
    <xf numFmtId="178" fontId="9" fillId="0" borderId="1" xfId="54" applyNumberFormat="1" applyFont="1" applyFill="1" applyBorder="1" applyAlignment="1">
      <alignment vertical="center"/>
      <protection locked="0"/>
    </xf>
    <xf numFmtId="49" fontId="18" fillId="0" borderId="1" xfId="54" applyNumberFormat="1" applyFont="1" applyFill="1" applyBorder="1" applyAlignment="1">
      <alignment horizontal="left" vertical="center" indent="1"/>
      <protection locked="0"/>
    </xf>
    <xf numFmtId="49" fontId="31" fillId="0" borderId="1" xfId="54" applyNumberFormat="1" applyFont="1" applyFill="1" applyBorder="1" applyAlignment="1">
      <alignment horizontal="left" vertical="center" wrapText="1" indent="1"/>
      <protection locked="0"/>
    </xf>
    <xf numFmtId="49" fontId="9" fillId="0" borderId="0" xfId="54" applyNumberFormat="1" applyFont="1" applyFill="1" applyAlignment="1">
      <alignment horizontal="left" vertical="top" indent="1"/>
      <protection locked="0"/>
    </xf>
    <xf numFmtId="49" fontId="10" fillId="0" borderId="0" xfId="98" applyNumberFormat="1" applyFont="1" applyFill="1" applyAlignment="1">
      <alignment horizontal="left" indent="1"/>
    </xf>
    <xf numFmtId="49" fontId="9" fillId="0" borderId="1" xfId="54" applyNumberFormat="1" applyFont="1" applyFill="1" applyBorder="1" applyAlignment="1">
      <alignment horizontal="left" vertical="center" indent="2"/>
      <protection locked="0"/>
    </xf>
    <xf numFmtId="49" fontId="9" fillId="0" borderId="0" xfId="54" applyNumberFormat="1" applyFont="1" applyFill="1" applyAlignment="1">
      <alignment horizontal="left" vertical="top" indent="2"/>
      <protection locked="0"/>
    </xf>
    <xf numFmtId="49" fontId="10" fillId="0" borderId="0" xfId="98" applyNumberFormat="1" applyFont="1" applyFill="1" applyAlignment="1">
      <alignment horizontal="left" indent="2"/>
    </xf>
    <xf numFmtId="0" fontId="9" fillId="0" borderId="1" xfId="54" applyFont="1" applyFill="1" applyBorder="1" applyAlignment="1">
      <alignment horizontal="left" vertical="center" indent="2"/>
      <protection locked="0"/>
    </xf>
    <xf numFmtId="181" fontId="10" fillId="0" borderId="0" xfId="54" applyNumberFormat="1" applyFont="1" applyFill="1" applyAlignment="1">
      <alignment vertical="top"/>
      <protection locked="0"/>
    </xf>
    <xf numFmtId="0" fontId="18" fillId="0" borderId="3" xfId="54" applyFont="1" applyFill="1" applyBorder="1" applyAlignment="1">
      <alignment horizontal="center" vertical="center"/>
      <protection locked="0"/>
    </xf>
    <xf numFmtId="0" fontId="18" fillId="0" borderId="4" xfId="54" applyFont="1" applyFill="1" applyBorder="1" applyAlignment="1">
      <alignment horizontal="center" vertical="center"/>
      <protection locked="0"/>
    </xf>
    <xf numFmtId="178" fontId="18" fillId="0" borderId="1" xfId="54" applyNumberFormat="1" applyFont="1" applyFill="1" applyBorder="1" applyAlignment="1">
      <alignment vertical="center"/>
      <protection locked="0"/>
    </xf>
    <xf numFmtId="49" fontId="10" fillId="0" borderId="0" xfId="98" applyNumberFormat="1" applyFont="1" applyFill="1" applyAlignment="1" applyProtection="1">
      <alignment horizontal="left" vertical="center" indent="1"/>
      <protection locked="0"/>
    </xf>
    <xf numFmtId="49" fontId="10" fillId="0" borderId="0" xfId="98" applyNumberFormat="1" applyFont="1" applyFill="1" applyAlignment="1" applyProtection="1">
      <alignment horizontal="left" vertical="center" indent="2"/>
      <protection locked="0"/>
    </xf>
    <xf numFmtId="179" fontId="18" fillId="0" borderId="1" xfId="54" applyNumberFormat="1" applyFont="1" applyFill="1" applyBorder="1" applyAlignment="1">
      <alignment vertical="center"/>
      <protection locked="0"/>
    </xf>
    <xf numFmtId="178" fontId="9" fillId="0" borderId="0" xfId="54" applyNumberFormat="1" applyFont="1" applyFill="1" applyAlignment="1">
      <alignment horizontal="right" vertical="center"/>
      <protection locked="0"/>
    </xf>
    <xf numFmtId="49" fontId="31" fillId="0" borderId="1" xfId="54" applyNumberFormat="1" applyFont="1" applyFill="1" applyBorder="1" applyAlignment="1">
      <alignment horizontal="left" vertical="center"/>
      <protection locked="0"/>
    </xf>
    <xf numFmtId="49" fontId="9" fillId="0" borderId="0" xfId="98" applyNumberFormat="1" applyFont="1" applyFill="1" applyAlignment="1">
      <alignment horizontal="left"/>
    </xf>
    <xf numFmtId="49" fontId="32" fillId="0" borderId="1" xfId="54" applyNumberFormat="1" applyFont="1" applyFill="1" applyBorder="1" applyAlignment="1">
      <alignment horizontal="left" vertical="center" indent="1"/>
      <protection locked="0"/>
    </xf>
    <xf numFmtId="0" fontId="31" fillId="0" borderId="3" xfId="54" applyFont="1" applyFill="1" applyBorder="1" applyAlignment="1">
      <alignment horizontal="center" vertical="center"/>
      <protection locked="0"/>
    </xf>
    <xf numFmtId="49" fontId="9" fillId="0" borderId="0" xfId="98" applyNumberFormat="1" applyFont="1" applyFill="1" applyAlignment="1" applyProtection="1">
      <alignment horizontal="left" vertical="center"/>
      <protection locked="0"/>
    </xf>
    <xf numFmtId="0" fontId="27" fillId="0" borderId="0" xfId="98" applyFont="1" applyFill="1" applyAlignment="1">
      <alignment vertical="center"/>
    </xf>
    <xf numFmtId="49" fontId="9" fillId="0" borderId="0" xfId="98" applyNumberFormat="1" applyFont="1" applyFill="1" applyAlignment="1">
      <alignment horizontal="left" vertical="center" indent="1"/>
    </xf>
    <xf numFmtId="0" fontId="27" fillId="0" borderId="1" xfId="98" applyFont="1" applyFill="1" applyBorder="1" applyAlignment="1">
      <alignment horizontal="center" vertical="center"/>
    </xf>
    <xf numFmtId="178" fontId="27" fillId="0" borderId="1" xfId="98" applyNumberFormat="1" applyFont="1" applyFill="1" applyBorder="1" applyAlignment="1">
      <alignment horizontal="center" vertical="center"/>
    </xf>
    <xf numFmtId="49" fontId="32" fillId="0" borderId="1" xfId="98" applyNumberFormat="1" applyFont="1" applyFill="1" applyBorder="1" applyAlignment="1">
      <alignment horizontal="left" vertical="center"/>
    </xf>
    <xf numFmtId="49" fontId="9" fillId="0" borderId="1" xfId="98" applyNumberFormat="1" applyFont="1" applyFill="1" applyBorder="1" applyAlignment="1">
      <alignment horizontal="left" vertical="center" indent="1"/>
    </xf>
    <xf numFmtId="49" fontId="32" fillId="0" borderId="1" xfId="98" applyNumberFormat="1" applyFont="1" applyFill="1" applyBorder="1" applyAlignment="1">
      <alignment horizontal="left" vertical="center" indent="1"/>
    </xf>
    <xf numFmtId="0" fontId="18" fillId="0" borderId="1" xfId="98" applyFont="1" applyFill="1" applyBorder="1" applyAlignment="1">
      <alignment horizontal="center" vertical="center"/>
    </xf>
    <xf numFmtId="178" fontId="18" fillId="0" borderId="1" xfId="98" applyNumberFormat="1" applyFont="1" applyFill="1" applyBorder="1" applyAlignment="1">
      <alignment horizontal="right" vertical="center"/>
    </xf>
    <xf numFmtId="0" fontId="33" fillId="0" borderId="0" xfId="302" applyFont="1" applyFill="1" applyAlignment="1">
      <alignment wrapText="1"/>
    </xf>
    <xf numFmtId="0" fontId="0" fillId="0" borderId="0" xfId="0" applyFill="1" applyBorder="1" applyAlignment="1"/>
    <xf numFmtId="0" fontId="34" fillId="0" borderId="0" xfId="156" applyFont="1" applyBorder="1" applyAlignment="1">
      <alignment horizontal="left" vertical="center" wrapText="1"/>
    </xf>
    <xf numFmtId="0" fontId="35" fillId="0" borderId="0" xfId="156" applyFont="1" applyBorder="1" applyAlignment="1">
      <alignment horizontal="left" vertical="center" wrapText="1"/>
    </xf>
    <xf numFmtId="49" fontId="36" fillId="0" borderId="0" xfId="302" applyNumberFormat="1" applyFont="1" applyFill="1" applyAlignment="1">
      <alignment horizontal="center" vertical="center" wrapText="1"/>
    </xf>
    <xf numFmtId="0" fontId="37" fillId="0" borderId="0" xfId="302" applyFont="1" applyFill="1" applyAlignment="1">
      <alignment horizontal="center" wrapText="1"/>
    </xf>
    <xf numFmtId="178" fontId="38" fillId="0" borderId="0" xfId="54" applyNumberFormat="1" applyFont="1" applyFill="1" applyBorder="1" applyAlignment="1">
      <alignment horizontal="right" vertical="top"/>
      <protection locked="0"/>
    </xf>
    <xf numFmtId="0" fontId="34" fillId="0" borderId="0" xfId="302" applyFont="1" applyFill="1" applyAlignment="1">
      <alignment wrapText="1"/>
    </xf>
    <xf numFmtId="0" fontId="27" fillId="0" borderId="1" xfId="302" applyFont="1" applyFill="1" applyBorder="1" applyAlignment="1">
      <alignment horizontal="center" vertical="center" wrapText="1"/>
    </xf>
    <xf numFmtId="1" fontId="27" fillId="0" borderId="1" xfId="302" applyNumberFormat="1" applyFont="1" applyFill="1" applyBorder="1" applyAlignment="1" applyProtection="1">
      <alignment horizontal="center" vertical="center" wrapText="1"/>
      <protection locked="0"/>
    </xf>
    <xf numFmtId="0" fontId="27" fillId="0" borderId="0" xfId="302" applyFont="1" applyFill="1" applyAlignment="1">
      <alignment horizontal="center" vertical="center" wrapText="1"/>
    </xf>
    <xf numFmtId="179" fontId="34" fillId="0" borderId="1" xfId="302" applyNumberFormat="1" applyFont="1" applyFill="1" applyBorder="1" applyAlignment="1">
      <alignment horizontal="right" vertical="center" wrapText="1"/>
    </xf>
    <xf numFmtId="0" fontId="37" fillId="0" borderId="0" xfId="302" applyFont="1" applyFill="1" applyAlignment="1">
      <alignment horizontal="center" vertical="center" wrapText="1"/>
    </xf>
    <xf numFmtId="0" fontId="37" fillId="0" borderId="1" xfId="302" applyFont="1" applyFill="1" applyBorder="1" applyAlignment="1">
      <alignment horizontal="center" vertical="center" wrapText="1"/>
    </xf>
    <xf numFmtId="0" fontId="37" fillId="0" borderId="0" xfId="302" applyFont="1" applyFill="1" applyAlignment="1">
      <alignment wrapText="1"/>
    </xf>
    <xf numFmtId="0" fontId="39" fillId="0" borderId="0" xfId="302" applyFont="1" applyFill="1" applyAlignment="1">
      <alignment horizontal="center" wrapText="1"/>
    </xf>
    <xf numFmtId="0" fontId="39" fillId="0" borderId="0" xfId="302" applyFont="1" applyFill="1" applyAlignment="1">
      <alignment wrapText="1"/>
    </xf>
    <xf numFmtId="49" fontId="17" fillId="0" borderId="0" xfId="54" applyNumberFormat="1" applyFont="1" applyFill="1" applyAlignment="1">
      <alignment horizontal="center" vertical="top" wrapText="1"/>
      <protection locked="0"/>
    </xf>
    <xf numFmtId="0" fontId="40" fillId="0" borderId="0" xfId="54" applyFont="1" applyFill="1" applyAlignment="1">
      <alignment vertical="top"/>
      <protection locked="0"/>
    </xf>
    <xf numFmtId="49" fontId="9" fillId="0" borderId="0" xfId="156" applyNumberFormat="1" applyFont="1" applyBorder="1" applyAlignment="1">
      <alignment horizontal="left" vertical="center"/>
    </xf>
    <xf numFmtId="178" fontId="41" fillId="0" borderId="1" xfId="379" applyNumberFormat="1" applyFont="1" applyBorder="1" applyAlignment="1">
      <alignment horizontal="center" vertical="center" wrapText="1"/>
    </xf>
    <xf numFmtId="178" fontId="41" fillId="0" borderId="1" xfId="379" applyNumberFormat="1" applyFont="1" applyBorder="1" applyAlignment="1">
      <alignment horizontal="center" vertical="center"/>
    </xf>
    <xf numFmtId="178" fontId="42" fillId="0" borderId="1" xfId="381" applyNumberFormat="1" applyFont="1" applyFill="1" applyBorder="1" applyAlignment="1">
      <alignment horizontal="center" vertical="center" wrapText="1"/>
    </xf>
    <xf numFmtId="0" fontId="40" fillId="0" borderId="0" xfId="98" applyFont="1" applyFill="1" applyAlignment="1">
      <alignment vertical="center" wrapText="1"/>
    </xf>
    <xf numFmtId="178" fontId="41" fillId="0" borderId="1" xfId="379" applyNumberFormat="1" applyFont="1" applyFill="1" applyBorder="1" applyAlignment="1">
      <alignment horizontal="center" vertical="center"/>
    </xf>
    <xf numFmtId="178" fontId="13" fillId="0" borderId="1" xfId="379" applyNumberFormat="1" applyFont="1" applyFill="1" applyBorder="1" applyAlignment="1">
      <alignment vertical="center" wrapText="1"/>
    </xf>
    <xf numFmtId="178" fontId="41" fillId="0" borderId="1" xfId="379" applyNumberFormat="1" applyFont="1" applyFill="1" applyBorder="1" applyAlignment="1">
      <alignment vertical="center" wrapText="1"/>
    </xf>
    <xf numFmtId="178" fontId="0" fillId="0" borderId="1" xfId="379" applyNumberFormat="1" applyFont="1" applyFill="1" applyBorder="1" applyAlignment="1">
      <alignment horizontal="left" vertical="center" wrapText="1"/>
    </xf>
    <xf numFmtId="178" fontId="0" fillId="0" borderId="1" xfId="379" applyNumberFormat="1" applyFont="1" applyFill="1" applyBorder="1" applyAlignment="1">
      <alignment vertical="center" wrapText="1"/>
    </xf>
    <xf numFmtId="178" fontId="0" fillId="0" borderId="1" xfId="379" applyNumberFormat="1" applyFont="1" applyBorder="1" applyAlignment="1">
      <alignment vertical="center"/>
    </xf>
    <xf numFmtId="0" fontId="0" fillId="0" borderId="1" xfId="0" applyBorder="1"/>
    <xf numFmtId="178" fontId="40" fillId="0" borderId="0" xfId="54" applyNumberFormat="1" applyFont="1" applyFill="1" applyAlignment="1">
      <alignment vertical="top"/>
      <protection locked="0"/>
    </xf>
    <xf numFmtId="0" fontId="40" fillId="0" borderId="0" xfId="98" applyFont="1" applyFill="1" applyAlignment="1">
      <alignment horizontal="center" vertical="center" wrapText="1"/>
    </xf>
    <xf numFmtId="179" fontId="18" fillId="0" borderId="1" xfId="54" applyNumberFormat="1" applyFont="1" applyFill="1" applyBorder="1" applyAlignment="1">
      <alignment horizontal="right" vertical="center"/>
      <protection locked="0"/>
    </xf>
    <xf numFmtId="0" fontId="16" fillId="0" borderId="1" xfId="0" applyFont="1" applyBorder="1" applyAlignment="1">
      <alignment vertical="center" wrapText="1"/>
    </xf>
    <xf numFmtId="0" fontId="14" fillId="0" borderId="1" xfId="0" applyFont="1" applyBorder="1" applyAlignment="1">
      <alignment vertical="center" wrapText="1"/>
    </xf>
    <xf numFmtId="0" fontId="16" fillId="0" borderId="3" xfId="0" applyFont="1" applyBorder="1" applyAlignment="1">
      <alignment vertical="center" wrapText="1"/>
    </xf>
    <xf numFmtId="179" fontId="14" fillId="0" borderId="1" xfId="0" applyNumberFormat="1" applyFont="1" applyBorder="1" applyAlignment="1">
      <alignment vertical="center" wrapText="1"/>
    </xf>
    <xf numFmtId="178" fontId="18" fillId="0" borderId="1" xfId="98" applyNumberFormat="1" applyFont="1" applyFill="1" applyBorder="1" applyAlignment="1">
      <alignment horizontal="center" vertical="center"/>
    </xf>
    <xf numFmtId="0" fontId="16" fillId="0" borderId="1" xfId="0" applyFont="1" applyBorder="1" applyAlignment="1">
      <alignment horizontal="right" vertical="center" wrapText="1"/>
    </xf>
    <xf numFmtId="0" fontId="16" fillId="0" borderId="1" xfId="0" applyFont="1" applyFill="1" applyBorder="1" applyAlignment="1">
      <alignment vertical="center" wrapText="1"/>
    </xf>
    <xf numFmtId="179" fontId="16" fillId="0" borderId="1" xfId="0" applyNumberFormat="1" applyFont="1" applyFill="1" applyBorder="1" applyAlignment="1">
      <alignment vertical="center" wrapText="1"/>
    </xf>
    <xf numFmtId="0" fontId="14" fillId="0" borderId="1" xfId="0" applyFont="1" applyBorder="1" applyAlignment="1">
      <alignment horizontal="center" vertical="center" wrapText="1"/>
    </xf>
    <xf numFmtId="0" fontId="9" fillId="0" borderId="0" xfId="302" applyFont="1" applyFill="1" applyAlignment="1">
      <alignment wrapText="1"/>
    </xf>
    <xf numFmtId="0" fontId="19" fillId="0" borderId="0" xfId="302" applyFont="1" applyFill="1" applyAlignment="1">
      <alignment wrapText="1"/>
    </xf>
    <xf numFmtId="0" fontId="9" fillId="0" borderId="0" xfId="156" applyFont="1" applyFill="1" applyBorder="1" applyAlignment="1">
      <alignment horizontal="left" vertical="center" wrapText="1"/>
    </xf>
    <xf numFmtId="49" fontId="11" fillId="0" borderId="0" xfId="302" applyNumberFormat="1" applyFont="1" applyFill="1" applyAlignment="1">
      <alignment horizontal="center" vertical="center" wrapText="1"/>
    </xf>
    <xf numFmtId="49" fontId="11" fillId="0" borderId="0" xfId="302" applyNumberFormat="1" applyFont="1" applyFill="1" applyAlignment="1">
      <alignment vertical="center" wrapText="1"/>
    </xf>
    <xf numFmtId="0" fontId="15" fillId="0" borderId="0" xfId="302" applyFont="1" applyFill="1" applyAlignment="1">
      <alignment horizontal="center" wrapText="1"/>
    </xf>
    <xf numFmtId="0" fontId="33" fillId="0" borderId="0" xfId="302" applyFont="1" applyFill="1" applyAlignment="1">
      <alignment horizontal="center" vertical="center" wrapText="1"/>
    </xf>
    <xf numFmtId="49" fontId="18" fillId="0" borderId="0" xfId="54" applyNumberFormat="1" applyFont="1" applyFill="1" applyAlignment="1">
      <alignment horizontal="center" vertical="center"/>
      <protection locked="0"/>
    </xf>
    <xf numFmtId="49" fontId="9" fillId="0" borderId="0" xfId="54" applyNumberFormat="1" applyFont="1" applyFill="1" applyAlignment="1">
      <alignment horizontal="left" vertical="center"/>
      <protection locked="0"/>
    </xf>
    <xf numFmtId="179" fontId="9" fillId="0" borderId="0" xfId="54" applyNumberFormat="1" applyFont="1" applyFill="1" applyAlignment="1">
      <alignment vertical="center"/>
      <protection locked="0"/>
    </xf>
    <xf numFmtId="49" fontId="18" fillId="0" borderId="0" xfId="98" applyNumberFormat="1" applyFont="1" applyFill="1" applyAlignment="1">
      <alignment horizontal="left" vertical="center"/>
    </xf>
    <xf numFmtId="178" fontId="41" fillId="0" borderId="1" xfId="379" applyNumberFormat="1" applyFont="1" applyFill="1" applyBorder="1" applyAlignment="1">
      <alignment horizontal="center" vertical="center" wrapText="1"/>
    </xf>
    <xf numFmtId="178" fontId="41" fillId="0" borderId="1" xfId="379" applyNumberFormat="1" applyFont="1" applyFill="1" applyBorder="1" applyAlignment="1">
      <alignment horizontal="left" vertical="center"/>
    </xf>
    <xf numFmtId="178" fontId="41" fillId="0" borderId="1" xfId="379" applyNumberFormat="1" applyFont="1" applyFill="1" applyBorder="1" applyAlignment="1">
      <alignment vertical="center"/>
    </xf>
    <xf numFmtId="178" fontId="0" fillId="0" borderId="1" xfId="379" applyNumberFormat="1" applyFont="1" applyFill="1" applyBorder="1" applyAlignment="1">
      <alignment horizontal="left" vertical="center"/>
    </xf>
    <xf numFmtId="178" fontId="0" fillId="0" borderId="1" xfId="379" applyNumberFormat="1" applyFont="1" applyFill="1" applyBorder="1" applyAlignment="1">
      <alignment vertical="center"/>
    </xf>
    <xf numFmtId="0" fontId="17" fillId="0" borderId="0" xfId="54" applyFont="1" applyFill="1" applyAlignment="1">
      <alignment horizontal="right"/>
      <protection locked="0"/>
    </xf>
    <xf numFmtId="0" fontId="41" fillId="0" borderId="1" xfId="379" applyFont="1" applyBorder="1" applyAlignment="1">
      <alignment horizontal="center" vertical="center" wrapText="1"/>
    </xf>
    <xf numFmtId="178" fontId="42" fillId="0" borderId="1" xfId="248" applyNumberFormat="1" applyFont="1" applyFill="1" applyBorder="1" applyAlignment="1">
      <alignment horizontal="center" vertical="center" wrapText="1"/>
    </xf>
    <xf numFmtId="0" fontId="43" fillId="2" borderId="1" xfId="0" applyFont="1" applyFill="1" applyBorder="1" applyAlignment="1">
      <alignment horizontal="left" vertical="center"/>
    </xf>
    <xf numFmtId="0" fontId="43" fillId="0" borderId="1" xfId="0" applyFont="1" applyFill="1" applyBorder="1" applyAlignment="1">
      <alignment vertical="center"/>
    </xf>
    <xf numFmtId="0" fontId="44" fillId="2" borderId="1" xfId="0" applyFont="1" applyFill="1" applyBorder="1" applyAlignment="1">
      <alignment horizontal="left" vertical="center"/>
    </xf>
    <xf numFmtId="179" fontId="44" fillId="2" borderId="4" xfId="0" applyNumberFormat="1" applyFont="1" applyFill="1" applyBorder="1" applyAlignment="1" applyProtection="1">
      <alignment horizontal="left" vertical="center"/>
      <protection locked="0"/>
    </xf>
    <xf numFmtId="0" fontId="44" fillId="0" borderId="1" xfId="0" applyFont="1" applyFill="1" applyBorder="1" applyAlignment="1">
      <alignment vertical="center"/>
    </xf>
    <xf numFmtId="182" fontId="44" fillId="2" borderId="5" xfId="0" applyNumberFormat="1" applyFont="1" applyFill="1" applyBorder="1" applyAlignment="1" applyProtection="1">
      <alignment horizontal="left" vertical="center"/>
      <protection locked="0"/>
    </xf>
    <xf numFmtId="179" fontId="44" fillId="2" borderId="5" xfId="0" applyNumberFormat="1" applyFont="1" applyFill="1" applyBorder="1" applyAlignment="1" applyProtection="1">
      <alignment horizontal="left" vertical="center"/>
      <protection locked="0"/>
    </xf>
    <xf numFmtId="182" fontId="44" fillId="2" borderId="4" xfId="0" applyNumberFormat="1" applyFont="1" applyFill="1" applyBorder="1" applyAlignment="1" applyProtection="1">
      <alignment horizontal="left" vertical="center"/>
      <protection locked="0"/>
    </xf>
    <xf numFmtId="0" fontId="44" fillId="2" borderId="4" xfId="0" applyFont="1" applyFill="1" applyBorder="1" applyAlignment="1">
      <alignment vertical="center"/>
    </xf>
    <xf numFmtId="0" fontId="44" fillId="2" borderId="5" xfId="0" applyFont="1" applyFill="1" applyBorder="1" applyAlignment="1">
      <alignment vertical="center"/>
    </xf>
    <xf numFmtId="0" fontId="44" fillId="2" borderId="6" xfId="0" applyFont="1" applyFill="1" applyBorder="1" applyAlignment="1">
      <alignment vertical="center"/>
    </xf>
    <xf numFmtId="0" fontId="0" fillId="0" borderId="1" xfId="0" applyFill="1" applyBorder="1" applyAlignment="1">
      <alignment vertical="center"/>
    </xf>
    <xf numFmtId="0" fontId="22" fillId="0" borderId="1" xfId="276" applyFont="1" applyBorder="1" applyAlignment="1" applyProtection="1">
      <alignment vertical="center"/>
    </xf>
    <xf numFmtId="179" fontId="44" fillId="0" borderId="1" xfId="54" applyNumberFormat="1" applyFont="1" applyFill="1" applyBorder="1" applyAlignment="1">
      <alignment vertical="center" wrapText="1"/>
      <protection locked="0"/>
    </xf>
    <xf numFmtId="0" fontId="22" fillId="0" borderId="1" xfId="276" applyFont="1" applyFill="1" applyBorder="1" applyAlignment="1" applyProtection="1">
      <alignment vertical="center"/>
    </xf>
    <xf numFmtId="0" fontId="43" fillId="0" borderId="1" xfId="54" applyFont="1" applyFill="1" applyBorder="1" applyAlignment="1">
      <alignment horizontal="center" vertical="center"/>
      <protection locked="0"/>
    </xf>
    <xf numFmtId="179" fontId="43" fillId="0" borderId="1" xfId="54" applyNumberFormat="1" applyFont="1" applyFill="1" applyBorder="1" applyAlignment="1">
      <alignment horizontal="right" vertical="center"/>
      <protection locked="0"/>
    </xf>
    <xf numFmtId="0" fontId="18" fillId="0" borderId="0" xfId="302" applyFont="1" applyAlignment="1">
      <alignment horizontal="center" vertical="center"/>
    </xf>
    <xf numFmtId="49" fontId="18" fillId="0" borderId="0" xfId="302" applyNumberFormat="1" applyFont="1" applyAlignment="1">
      <alignment horizontal="left" vertical="center"/>
    </xf>
    <xf numFmtId="49" fontId="9" fillId="0" borderId="0" xfId="302" applyNumberFormat="1" applyFont="1" applyAlignment="1">
      <alignment horizontal="left" indent="1"/>
    </xf>
    <xf numFmtId="0" fontId="9" fillId="0" borderId="0" xfId="302" applyFont="1"/>
    <xf numFmtId="0" fontId="18" fillId="0" borderId="0" xfId="302" applyFont="1"/>
    <xf numFmtId="0" fontId="19" fillId="0" borderId="0" xfId="302" applyFont="1"/>
    <xf numFmtId="0" fontId="28" fillId="0" borderId="0" xfId="156" applyFont="1" applyBorder="1" applyAlignment="1">
      <alignment horizontal="left" vertical="center"/>
    </xf>
    <xf numFmtId="49" fontId="11" fillId="0" borderId="0" xfId="302" applyNumberFormat="1" applyFont="1" applyAlignment="1">
      <alignment horizontal="center" vertical="center"/>
    </xf>
    <xf numFmtId="0" fontId="45" fillId="0" borderId="0" xfId="302" applyFont="1" applyAlignment="1">
      <alignment horizontal="center"/>
    </xf>
    <xf numFmtId="182" fontId="19" fillId="0" borderId="0" xfId="302" applyNumberFormat="1" applyFont="1" applyAlignment="1">
      <alignment horizontal="right" vertical="center"/>
    </xf>
    <xf numFmtId="0" fontId="46" fillId="0" borderId="1" xfId="0" applyFont="1" applyFill="1" applyBorder="1" applyAlignment="1">
      <alignment horizontal="center" vertical="center" wrapText="1"/>
    </xf>
    <xf numFmtId="0" fontId="18" fillId="0" borderId="0" xfId="302" applyFont="1" applyBorder="1" applyAlignment="1">
      <alignment horizontal="center" vertical="center"/>
    </xf>
    <xf numFmtId="0" fontId="17" fillId="0" borderId="1" xfId="0" applyFont="1" applyFill="1" applyBorder="1" applyAlignment="1">
      <alignment vertical="center" wrapText="1"/>
    </xf>
    <xf numFmtId="179" fontId="17" fillId="0" borderId="1" xfId="54" applyNumberFormat="1" applyFont="1" applyFill="1" applyBorder="1" applyAlignment="1">
      <alignment vertical="center" wrapText="1"/>
      <protection locked="0"/>
    </xf>
    <xf numFmtId="49" fontId="18" fillId="0" borderId="0" xfId="302" applyNumberFormat="1" applyFont="1" applyBorder="1" applyAlignment="1">
      <alignment horizontal="left" vertical="center"/>
    </xf>
    <xf numFmtId="49" fontId="9" fillId="0" borderId="0" xfId="302" applyNumberFormat="1" applyFont="1" applyBorder="1" applyAlignment="1">
      <alignment horizontal="left" indent="1"/>
    </xf>
    <xf numFmtId="0" fontId="9" fillId="0" borderId="0" xfId="302" applyFont="1" applyBorder="1"/>
    <xf numFmtId="0" fontId="18" fillId="0" borderId="0" xfId="302" applyFont="1" applyBorder="1"/>
    <xf numFmtId="0" fontId="43" fillId="0" borderId="1" xfId="0" applyFont="1" applyFill="1" applyBorder="1" applyAlignment="1">
      <alignment horizontal="center" vertical="center" wrapText="1"/>
    </xf>
    <xf numFmtId="179" fontId="43" fillId="0" borderId="1" xfId="54" applyNumberFormat="1" applyFont="1" applyFill="1" applyBorder="1" applyAlignment="1">
      <alignment vertical="center" wrapText="1"/>
      <protection locked="0"/>
    </xf>
    <xf numFmtId="0" fontId="0" fillId="0" borderId="0" xfId="301">
      <alignment vertical="center"/>
    </xf>
    <xf numFmtId="0" fontId="47" fillId="0" borderId="0" xfId="127" applyFont="1" applyAlignment="1">
      <alignment horizontal="center" vertical="center"/>
    </xf>
    <xf numFmtId="0" fontId="0" fillId="0" borderId="0" xfId="127">
      <alignment vertical="center"/>
    </xf>
    <xf numFmtId="0" fontId="0" fillId="0" borderId="0" xfId="127" applyFont="1">
      <alignment vertical="center"/>
    </xf>
    <xf numFmtId="0" fontId="48" fillId="0" borderId="0" xfId="273" applyFont="1" applyAlignment="1">
      <alignment horizontal="center" vertical="center"/>
    </xf>
  </cellXfs>
  <cellStyles count="3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常规 44" xfId="51"/>
    <cellStyle name="常规 39" xfId="52"/>
    <cellStyle name="60% - 着色 2" xfId="53"/>
    <cellStyle name="常规_功能分类1212zhangl" xfId="54"/>
    <cellStyle name="计算 2" xfId="55"/>
    <cellStyle name="好_06高新_石家庄市汇总表(正确）" xfId="56"/>
    <cellStyle name="常规 6" xfId="57"/>
    <cellStyle name="60% - 强调文字颜色 2 3" xfId="58"/>
    <cellStyle name="_ET_STYLE_NoName_00_" xfId="59"/>
    <cellStyle name="常规 5 2" xfId="60"/>
    <cellStyle name="好_02桥西_表五" xfId="61"/>
    <cellStyle name="计算 3 2" xfId="62"/>
    <cellStyle name="40% - 强调文字颜色 4 2" xfId="63"/>
    <cellStyle name="着色 5" xfId="64"/>
    <cellStyle name="20% - 强调文字颜色 3 3" xfId="65"/>
    <cellStyle name="常规 8 2" xfId="66"/>
    <cellStyle name="链接单元格 3" xfId="67"/>
    <cellStyle name="好_22灵寿_表三" xfId="68"/>
    <cellStyle name="输出 2" xfId="69"/>
    <cellStyle name="链接单元格 4" xfId="70"/>
    <cellStyle name="好_辛集市（合格）" xfId="71"/>
    <cellStyle name="输出 4" xfId="72"/>
    <cellStyle name="计算 3" xfId="73"/>
    <cellStyle name="20% - 着色 1" xfId="74"/>
    <cellStyle name="计算 4" xfId="75"/>
    <cellStyle name="20% - 着色 2" xfId="76"/>
    <cellStyle name="适中 2" xfId="77"/>
    <cellStyle name="20% - 着色 3" xfId="78"/>
    <cellStyle name="20% - 强调文字颜色 2 3" xfId="79"/>
    <cellStyle name="20% - 强调文字颜色 1 4" xfId="80"/>
    <cellStyle name="好_01长安_表九" xfId="81"/>
    <cellStyle name="20% - 强调文字颜色 1 3" xfId="82"/>
    <cellStyle name="_ET_STYLE_NoName_00__2016年人代会报告附表20160104" xfId="83"/>
    <cellStyle name="差_发老吕2016基本支出测算11.28" xfId="84"/>
    <cellStyle name="标题 2 3" xfId="85"/>
    <cellStyle name="_ET_STYLE_NoName_00__国库1月5日调整表" xfId="86"/>
    <cellStyle name="输出 2 2" xfId="87"/>
    <cellStyle name="20% - 强调文字颜色 2 2" xfId="88"/>
    <cellStyle name="20% - 强调文字颜色 2 4" xfId="89"/>
    <cellStyle name="着色 4" xfId="90"/>
    <cellStyle name="输出 3 2" xfId="91"/>
    <cellStyle name="千分位[0]_BT (2)" xfId="92"/>
    <cellStyle name="20% - 强调文字颜色 3 2" xfId="93"/>
    <cellStyle name="着色 6" xfId="94"/>
    <cellStyle name="60% - 强调文字颜色 1 2" xfId="95"/>
    <cellStyle name="20% - 强调文字颜色 3 4" xfId="96"/>
    <cellStyle name="输出 4 2" xfId="97"/>
    <cellStyle name="常规 3" xfId="98"/>
    <cellStyle name="20% - 强调文字颜色 4 2" xfId="99"/>
    <cellStyle name="常规 4" xfId="100"/>
    <cellStyle name="20% - 强调文字颜色 4 3" xfId="101"/>
    <cellStyle name="常规 5" xfId="102"/>
    <cellStyle name="常规 4_05矿区" xfId="103"/>
    <cellStyle name="差_保定市2015年预算表格（八张全表不含定州）" xfId="104"/>
    <cellStyle name="60% - 强调文字颜色 2 2" xfId="105"/>
    <cellStyle name="20% - 强调文字颜色 4 4" xfId="106"/>
    <cellStyle name="20% - 强调文字颜色 5 2" xfId="107"/>
    <cellStyle name="20% - 强调文字颜色 5 3" xfId="108"/>
    <cellStyle name="60% - 强调文字颜色 3 2" xfId="109"/>
    <cellStyle name="20% - 强调文字颜色 5 4" xfId="110"/>
    <cellStyle name="20% - 强调文字颜色 6 2" xfId="111"/>
    <cellStyle name="20% - 强调文字颜色 6 3" xfId="112"/>
    <cellStyle name="60% - 强调文字颜色 4 2" xfId="113"/>
    <cellStyle name="20% - 强调文字颜色 6 4" xfId="114"/>
    <cellStyle name="适中 3" xfId="115"/>
    <cellStyle name="20% - 着色 4" xfId="116"/>
    <cellStyle name="着色 1" xfId="117"/>
    <cellStyle name="适中 4" xfId="118"/>
    <cellStyle name="常规 3 2 2" xfId="119"/>
    <cellStyle name="20% - 着色 5" xfId="120"/>
    <cellStyle name="着色 2" xfId="121"/>
    <cellStyle name="20% - 着色 6" xfId="122"/>
    <cellStyle name="常规 3_保定市2015年预算表格（八张全表不含定州）" xfId="123"/>
    <cellStyle name="40% - 强调文字颜色 1 2" xfId="124"/>
    <cellStyle name="常规 9 2" xfId="125"/>
    <cellStyle name="40% - 强调文字颜色 1 3" xfId="126"/>
    <cellStyle name="常规 9 3" xfId="127"/>
    <cellStyle name="40% - 强调文字颜色 1 4" xfId="128"/>
    <cellStyle name="40% - 强调文字颜色 2 2" xfId="129"/>
    <cellStyle name="40% - 强调文字颜色 2 3" xfId="130"/>
    <cellStyle name="差_02桥西_石家庄市汇总表(正确）" xfId="131"/>
    <cellStyle name="40% - 强调文字颜色 2 4" xfId="132"/>
    <cellStyle name="计算 2 2" xfId="133"/>
    <cellStyle name="40% - 强调文字颜色 3 2" xfId="134"/>
    <cellStyle name="40% - 强调文字颜色 3 3" xfId="135"/>
    <cellStyle name="40% - 强调文字颜色 3 4" xfId="136"/>
    <cellStyle name="40% - 强调文字颜色 4 3" xfId="137"/>
    <cellStyle name="40% - 强调文字颜色 4 4" xfId="138"/>
    <cellStyle name="计算 4 2" xfId="139"/>
    <cellStyle name="40% - 强调文字颜色 5 2" xfId="140"/>
    <cellStyle name="40% - 强调文字颜色 5 3" xfId="141"/>
    <cellStyle name="好_衡水市（合格）" xfId="142"/>
    <cellStyle name="40% - 强调文字颜色 5 4" xfId="143"/>
    <cellStyle name="40% - 强调文字颜色 6 2" xfId="144"/>
    <cellStyle name="40% - 强调文字颜色 6 3" xfId="145"/>
    <cellStyle name="40% - 强调文字颜色 6 4" xfId="146"/>
    <cellStyle name="40% - 着色 1" xfId="147"/>
    <cellStyle name="40% - 着色 2" xfId="148"/>
    <cellStyle name="40% - 着色 3" xfId="149"/>
    <cellStyle name="40% - 着色 4" xfId="150"/>
    <cellStyle name="表标题 2" xfId="151"/>
    <cellStyle name="40% - 着色 5" xfId="152"/>
    <cellStyle name="40% - 着色 6" xfId="153"/>
    <cellStyle name="60% - 强调文字颜色 1 3" xfId="154"/>
    <cellStyle name="60% - 强调文字颜色 1 4" xfId="155"/>
    <cellStyle name="常规_人代会报告附表（定）曹铂0103" xfId="156"/>
    <cellStyle name="常规 7" xfId="157"/>
    <cellStyle name="60% - 强调文字颜色 2 4" xfId="158"/>
    <cellStyle name="60% - 强调文字颜色 3 3" xfId="159"/>
    <cellStyle name="60% - 强调文字颜色 3 4" xfId="160"/>
    <cellStyle name="好_02桥西_表七" xfId="161"/>
    <cellStyle name="60% - 强调文字颜色 4 3" xfId="162"/>
    <cellStyle name="60% - 强调文字颜色 4 4" xfId="163"/>
    <cellStyle name="差_01长安_石家庄市汇总表(正确）" xfId="164"/>
    <cellStyle name="60% - 强调文字颜色 5 2" xfId="165"/>
    <cellStyle name="60% - 强调文字颜色 5 3" xfId="166"/>
    <cellStyle name="60% - 强调文字颜色 5 4" xfId="167"/>
    <cellStyle name="60% - 强调文字颜色 6 2" xfId="168"/>
    <cellStyle name="60% - 强调文字颜色 6 3" xfId="169"/>
    <cellStyle name="好_22灵寿_表五" xfId="170"/>
    <cellStyle name="60% - 强调文字颜色 6 4" xfId="171"/>
    <cellStyle name="常规 43" xfId="172"/>
    <cellStyle name="常规 2 2 3" xfId="173"/>
    <cellStyle name="60% - 着色 1" xfId="174"/>
    <cellStyle name="常规 45" xfId="175"/>
    <cellStyle name="60% - 着色 3" xfId="176"/>
    <cellStyle name="常规 46" xfId="177"/>
    <cellStyle name="标题 1 2" xfId="178"/>
    <cellStyle name="60% - 着色 4" xfId="179"/>
    <cellStyle name="常规 47" xfId="180"/>
    <cellStyle name="标题 1 3" xfId="181"/>
    <cellStyle name="60% - 着色 5" xfId="182"/>
    <cellStyle name="标题 1 4" xfId="183"/>
    <cellStyle name="60% - 着色 6" xfId="184"/>
    <cellStyle name="no dec" xfId="185"/>
    <cellStyle name="Normal" xfId="186"/>
    <cellStyle name="差 4" xfId="187"/>
    <cellStyle name="百分比 2" xfId="188"/>
    <cellStyle name="百分比 2 2" xfId="189"/>
    <cellStyle name="百分比 2 3" xfId="190"/>
    <cellStyle name="好_01长安_表八" xfId="191"/>
    <cellStyle name="百分比 3" xfId="192"/>
    <cellStyle name="差_22灵寿_表八" xfId="193"/>
    <cellStyle name="标题 2 2" xfId="194"/>
    <cellStyle name="标题 2 4" xfId="195"/>
    <cellStyle name="标题 3 2" xfId="196"/>
    <cellStyle name="标题 3 3" xfId="197"/>
    <cellStyle name="标题 3 4" xfId="198"/>
    <cellStyle name="标题 4 2" xfId="199"/>
    <cellStyle name="汇总 2 2" xfId="200"/>
    <cellStyle name="标题 4 3" xfId="201"/>
    <cellStyle name="检查单元格 2" xfId="202"/>
    <cellStyle name="差_02桥西_表十" xfId="203"/>
    <cellStyle name="标题 4 4" xfId="204"/>
    <cellStyle name="标题 5" xfId="205"/>
    <cellStyle name="差_辛集市（合格）" xfId="206"/>
    <cellStyle name="标题 6" xfId="207"/>
    <cellStyle name="标题 7" xfId="208"/>
    <cellStyle name="表标题" xfId="209"/>
    <cellStyle name="差 2" xfId="210"/>
    <cellStyle name="差 3" xfId="211"/>
    <cellStyle name="差_01长安" xfId="212"/>
    <cellStyle name="好_22灵寿_表十" xfId="213"/>
    <cellStyle name="差_01长安_表八" xfId="214"/>
    <cellStyle name="常规 2 2_廊坊市（合格）" xfId="215"/>
    <cellStyle name="差_01长安_表九" xfId="216"/>
    <cellStyle name="差_01长安_表七" xfId="217"/>
    <cellStyle name="差_01长安_表三" xfId="218"/>
    <cellStyle name="差_01长安_表十" xfId="219"/>
    <cellStyle name="强调文字颜色 5 3" xfId="220"/>
    <cellStyle name="差_01长安_表五" xfId="221"/>
    <cellStyle name="差_01长安_附表" xfId="222"/>
    <cellStyle name="差_02桥西" xfId="223"/>
    <cellStyle name="差_02桥西_表八" xfId="224"/>
    <cellStyle name="差_02桥西_表九" xfId="225"/>
    <cellStyle name="注释 3" xfId="226"/>
    <cellStyle name="差_02桥西_表七" xfId="227"/>
    <cellStyle name="好_2015年预算表格（表间公式）" xfId="228"/>
    <cellStyle name="差_02桥西_表三" xfId="229"/>
    <cellStyle name="差_02桥西_表五" xfId="230"/>
    <cellStyle name="差_02桥西_附表" xfId="231"/>
    <cellStyle name="差_06高新" xfId="232"/>
    <cellStyle name="常规 41" xfId="233"/>
    <cellStyle name="差_06高新_表八" xfId="234"/>
    <cellStyle name="差_06高新_表九" xfId="235"/>
    <cellStyle name="差_06高新_表七" xfId="236"/>
    <cellStyle name="千分位_97-917" xfId="237"/>
    <cellStyle name="差_06高新_表三" xfId="238"/>
    <cellStyle name="差_06高新_表十" xfId="239"/>
    <cellStyle name="差_06高新_表五" xfId="240"/>
    <cellStyle name="差_06高新_附表" xfId="241"/>
    <cellStyle name="差_06高新_石家庄市汇总表(正确）" xfId="242"/>
    <cellStyle name="常规 2 4" xfId="243"/>
    <cellStyle name="差_08晋州" xfId="244"/>
    <cellStyle name="差_2015年预算表格（表间公式）" xfId="245"/>
    <cellStyle name="差_22灵寿" xfId="246"/>
    <cellStyle name="差_22灵寿_表九" xfId="247"/>
    <cellStyle name="常规 2 9" xfId="248"/>
    <cellStyle name="输入 3" xfId="249"/>
    <cellStyle name="差_22灵寿_表七" xfId="250"/>
    <cellStyle name="差_22灵寿_表三" xfId="251"/>
    <cellStyle name="常规 14" xfId="252"/>
    <cellStyle name="差_22灵寿_表十" xfId="253"/>
    <cellStyle name="差_22灵寿_表五" xfId="254"/>
    <cellStyle name="强调文字颜色 1 2" xfId="255"/>
    <cellStyle name="差_22灵寿_附表" xfId="256"/>
    <cellStyle name="好_22灵寿_表七" xfId="257"/>
    <cellStyle name="差_23行唐" xfId="258"/>
    <cellStyle name="差_部门基本支出预算统计表2016发海娟" xfId="259"/>
    <cellStyle name="差_各市合成" xfId="260"/>
    <cellStyle name="差_衡水市（合格）" xfId="261"/>
    <cellStyle name="差_全国各省民生政策标准10.7(lp稿)(1)" xfId="262"/>
    <cellStyle name="差_石家庄（合格）" xfId="263"/>
    <cellStyle name="好_01长安_表三" xfId="264"/>
    <cellStyle name="常规 10" xfId="265"/>
    <cellStyle name="常规 10 4" xfId="266"/>
    <cellStyle name="常规 11" xfId="267"/>
    <cellStyle name="常规 12" xfId="268"/>
    <cellStyle name="常规 13" xfId="269"/>
    <cellStyle name="常规 20" xfId="270"/>
    <cellStyle name="常规 15" xfId="271"/>
    <cellStyle name="常规 21" xfId="272"/>
    <cellStyle name="常规 16" xfId="273"/>
    <cellStyle name="常规 24" xfId="274"/>
    <cellStyle name="常规 19" xfId="275"/>
    <cellStyle name="常规 2" xfId="276"/>
    <cellStyle name="常规 2 2" xfId="277"/>
    <cellStyle name="好_02桥西_表十" xfId="278"/>
    <cellStyle name="常规 2 2 2" xfId="279"/>
    <cellStyle name="输入 3 2" xfId="280"/>
    <cellStyle name="常规 2 3" xfId="281"/>
    <cellStyle name="常规 2 3 2" xfId="282"/>
    <cellStyle name="常规 2 4 2" xfId="283"/>
    <cellStyle name="强调文字颜色 4 3" xfId="284"/>
    <cellStyle name="常规 2 6" xfId="285"/>
    <cellStyle name="强调文字颜色 4 4" xfId="286"/>
    <cellStyle name="常规 2 7" xfId="287"/>
    <cellStyle name="常规 2_保定市2015年预算表格（八张全表不含定州）" xfId="288"/>
    <cellStyle name="常规 3 2" xfId="289"/>
    <cellStyle name="输入 4 2" xfId="290"/>
    <cellStyle name="好_02桥西_表三" xfId="291"/>
    <cellStyle name="常规 3 3" xfId="292"/>
    <cellStyle name="常规 4 2" xfId="293"/>
    <cellStyle name="常规 4 3" xfId="294"/>
    <cellStyle name="常规 40" xfId="295"/>
    <cellStyle name="常规 5_廊坊市（合格）" xfId="296"/>
    <cellStyle name="注释 2" xfId="297"/>
    <cellStyle name="常规 6 2" xfId="298"/>
    <cellStyle name="常规 7 2" xfId="299"/>
    <cellStyle name="常规 8" xfId="300"/>
    <cellStyle name="常规 9" xfId="301"/>
    <cellStyle name="常规_2013.1.人代会报告附表" xfId="302"/>
    <cellStyle name="好 2" xfId="303"/>
    <cellStyle name="千位[0]_1" xfId="304"/>
    <cellStyle name="好_06高新_表七" xfId="305"/>
    <cellStyle name="好 3" xfId="306"/>
    <cellStyle name="好 4" xfId="307"/>
    <cellStyle name="好_01长安" xfId="308"/>
    <cellStyle name="好_01长安_表七" xfId="309"/>
    <cellStyle name="好_01长安_表十" xfId="310"/>
    <cellStyle name="好_01长安_表五" xfId="311"/>
    <cellStyle name="好_01长安_附表" xfId="312"/>
    <cellStyle name="好_01长安_石家庄市汇总表(正确）" xfId="313"/>
    <cellStyle name="好_02桥西" xfId="314"/>
    <cellStyle name="好_02桥西_表八" xfId="315"/>
    <cellStyle name="好_02桥西_表九" xfId="316"/>
    <cellStyle name="着色 3" xfId="317"/>
    <cellStyle name="好_02桥西_附表" xfId="318"/>
    <cellStyle name="汇总 4 2" xfId="319"/>
    <cellStyle name="好_02桥西_石家庄市汇总表(正确）" xfId="320"/>
    <cellStyle name="好_06高新" xfId="321"/>
    <cellStyle name="好_06高新_表八" xfId="322"/>
    <cellStyle name="好_06高新_表九" xfId="323"/>
    <cellStyle name="好_06高新_表三" xfId="324"/>
    <cellStyle name="好_06高新_表十" xfId="325"/>
    <cellStyle name="好_06高新_表五" xfId="326"/>
    <cellStyle name="好_06高新_附表" xfId="327"/>
    <cellStyle name="解释性文本 2" xfId="328"/>
    <cellStyle name="好_08晋州" xfId="329"/>
    <cellStyle name="好_22灵寿" xfId="330"/>
    <cellStyle name="好_22灵寿_表八" xfId="331"/>
    <cellStyle name="好_22灵寿_表九" xfId="332"/>
    <cellStyle name="好_22灵寿_附表" xfId="333"/>
    <cellStyle name="好_23行唐" xfId="334"/>
    <cellStyle name="好_保定市2015年预算表格（八张全表不含定州）" xfId="335"/>
    <cellStyle name="好_部门基本支出预算统计表2016发海娟" xfId="336"/>
    <cellStyle name="好_各市合成" xfId="337"/>
    <cellStyle name="好_石家庄（合格）" xfId="338"/>
    <cellStyle name="汇总 2" xfId="339"/>
    <cellStyle name="汇总 3" xfId="340"/>
    <cellStyle name="汇总 3 2" xfId="341"/>
    <cellStyle name="汇总 4" xfId="342"/>
    <cellStyle name="检查单元格 3" xfId="343"/>
    <cellStyle name="小数 2" xfId="344"/>
    <cellStyle name="检查单元格 4" xfId="345"/>
    <cellStyle name="解释性文本 3" xfId="346"/>
    <cellStyle name="解释性文本 4" xfId="347"/>
    <cellStyle name="警告文本 2" xfId="348"/>
    <cellStyle name="警告文本 3" xfId="349"/>
    <cellStyle name="警告文本 4" xfId="350"/>
    <cellStyle name="链接单元格 2" xfId="351"/>
    <cellStyle name="普通_97-917" xfId="352"/>
    <cellStyle name="千位_1" xfId="353"/>
    <cellStyle name="强调文字颜色 1 3" xfId="354"/>
    <cellStyle name="强调文字颜色 1 4" xfId="355"/>
    <cellStyle name="强调文字颜色 2 2" xfId="356"/>
    <cellStyle name="强调文字颜色 2 3" xfId="357"/>
    <cellStyle name="强调文字颜色 2 4" xfId="358"/>
    <cellStyle name="强调文字颜色 3 2" xfId="359"/>
    <cellStyle name="强调文字颜色 3 3" xfId="360"/>
    <cellStyle name="强调文字颜色 3 4" xfId="361"/>
    <cellStyle name="强调文字颜色 4 2" xfId="362"/>
    <cellStyle name="强调文字颜色 5 2" xfId="363"/>
    <cellStyle name="强调文字颜色 5 4" xfId="364"/>
    <cellStyle name="强调文字颜色 6 2" xfId="365"/>
    <cellStyle name="强调文字颜色 6 3" xfId="366"/>
    <cellStyle name="强调文字颜色 6 4" xfId="367"/>
    <cellStyle name="输入 2" xfId="368"/>
    <cellStyle name="输入 2 2" xfId="369"/>
    <cellStyle name="输入 4" xfId="370"/>
    <cellStyle name="数字" xfId="371"/>
    <cellStyle name="数字 2" xfId="372"/>
    <cellStyle name="未定义" xfId="373"/>
    <cellStyle name="小数" xfId="374"/>
    <cellStyle name="样式 1" xfId="375"/>
    <cellStyle name="注释 2 2" xfId="376"/>
    <cellStyle name="注释 3 2" xfId="377"/>
    <cellStyle name="注释 4" xfId="378"/>
    <cellStyle name="常规 22" xfId="379"/>
    <cellStyle name="注释 4 2" xfId="380"/>
    <cellStyle name="常规 3 2 2 3" xfId="381"/>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K9" sqref="K9"/>
    </sheetView>
  </sheetViews>
  <sheetFormatPr defaultColWidth="9" defaultRowHeight="13.5" outlineLevelCol="7"/>
  <sheetData>
    <row r="1" spans="1:8">
      <c r="A1" s="285" t="s">
        <v>0</v>
      </c>
      <c r="B1" s="285"/>
      <c r="C1" s="285"/>
      <c r="D1" s="285"/>
      <c r="E1" s="285"/>
      <c r="F1" s="285"/>
      <c r="G1" s="285"/>
      <c r="H1" s="285"/>
    </row>
    <row r="2" spans="1:8">
      <c r="A2" s="285"/>
      <c r="B2" s="285"/>
      <c r="C2" s="285"/>
      <c r="D2" s="285"/>
      <c r="E2" s="285"/>
      <c r="F2" s="285"/>
      <c r="G2" s="285"/>
      <c r="H2" s="285"/>
    </row>
    <row r="3" spans="1:8">
      <c r="A3" s="285"/>
      <c r="B3" s="285"/>
      <c r="C3" s="285"/>
      <c r="D3" s="285"/>
      <c r="E3" s="285"/>
      <c r="F3" s="285"/>
      <c r="G3" s="285"/>
      <c r="H3" s="285"/>
    </row>
    <row r="4" spans="1:8">
      <c r="A4" s="285"/>
      <c r="B4" s="285"/>
      <c r="C4" s="285"/>
      <c r="D4" s="285"/>
      <c r="E4" s="285"/>
      <c r="F4" s="285"/>
      <c r="G4" s="285"/>
      <c r="H4" s="285"/>
    </row>
    <row r="5" spans="1:8">
      <c r="A5" s="285"/>
      <c r="B5" s="285"/>
      <c r="C5" s="285"/>
      <c r="D5" s="285"/>
      <c r="E5" s="285"/>
      <c r="F5" s="285"/>
      <c r="G5" s="285"/>
      <c r="H5" s="285"/>
    </row>
    <row r="6" spans="1:8">
      <c r="A6" s="285"/>
      <c r="B6" s="285"/>
      <c r="C6" s="285"/>
      <c r="D6" s="285"/>
      <c r="E6" s="285"/>
      <c r="F6" s="285"/>
      <c r="G6" s="285"/>
      <c r="H6" s="285"/>
    </row>
    <row r="7" spans="1:8">
      <c r="A7" s="285"/>
      <c r="B7" s="285"/>
      <c r="C7" s="285"/>
      <c r="D7" s="285"/>
      <c r="E7" s="285"/>
      <c r="F7" s="285"/>
      <c r="G7" s="285"/>
      <c r="H7" s="285"/>
    </row>
    <row r="8" spans="1:8">
      <c r="A8" s="285"/>
      <c r="B8" s="285"/>
      <c r="C8" s="285"/>
      <c r="D8" s="285"/>
      <c r="E8" s="285"/>
      <c r="F8" s="285"/>
      <c r="G8" s="285"/>
      <c r="H8" s="285"/>
    </row>
    <row r="9" spans="1:8">
      <c r="A9" s="285"/>
      <c r="B9" s="285"/>
      <c r="C9" s="285"/>
      <c r="D9" s="285"/>
      <c r="E9" s="285"/>
      <c r="F9" s="285"/>
      <c r="G9" s="285"/>
      <c r="H9" s="285"/>
    </row>
    <row r="10" spans="1:8">
      <c r="A10" s="285"/>
      <c r="B10" s="285"/>
      <c r="C10" s="285"/>
      <c r="D10" s="285"/>
      <c r="E10" s="285"/>
      <c r="F10" s="285"/>
      <c r="G10" s="285"/>
      <c r="H10" s="285"/>
    </row>
    <row r="11" spans="1:8">
      <c r="A11" s="285"/>
      <c r="B11" s="285"/>
      <c r="C11" s="285"/>
      <c r="D11" s="285"/>
      <c r="E11" s="285"/>
      <c r="F11" s="285"/>
      <c r="G11" s="285"/>
      <c r="H11" s="285"/>
    </row>
    <row r="12" spans="1:8">
      <c r="A12" s="285"/>
      <c r="B12" s="285"/>
      <c r="C12" s="285"/>
      <c r="D12" s="285"/>
      <c r="E12" s="285"/>
      <c r="F12" s="285"/>
      <c r="G12" s="285"/>
      <c r="H12" s="285"/>
    </row>
    <row r="13" spans="1:8">
      <c r="A13" s="285"/>
      <c r="B13" s="285"/>
      <c r="C13" s="285"/>
      <c r="D13" s="285"/>
      <c r="E13" s="285"/>
      <c r="F13" s="285"/>
      <c r="G13" s="285"/>
      <c r="H13" s="285"/>
    </row>
    <row r="14" spans="1:8">
      <c r="A14" s="285"/>
      <c r="B14" s="285"/>
      <c r="C14" s="285"/>
      <c r="D14" s="285"/>
      <c r="E14" s="285"/>
      <c r="F14" s="285"/>
      <c r="G14" s="285"/>
      <c r="H14" s="285"/>
    </row>
    <row r="15" spans="1:8">
      <c r="A15" s="285"/>
      <c r="B15" s="285"/>
      <c r="C15" s="285"/>
      <c r="D15" s="285"/>
      <c r="E15" s="285"/>
      <c r="F15" s="285"/>
      <c r="G15" s="285"/>
      <c r="H15" s="285"/>
    </row>
    <row r="16" spans="1:8">
      <c r="A16" s="285"/>
      <c r="B16" s="285"/>
      <c r="C16" s="285"/>
      <c r="D16" s="285"/>
      <c r="E16" s="285"/>
      <c r="F16" s="285"/>
      <c r="G16" s="285"/>
      <c r="H16" s="285"/>
    </row>
  </sheetData>
  <mergeCells count="1">
    <mergeCell ref="A1:H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X38"/>
  <sheetViews>
    <sheetView workbookViewId="0">
      <selection activeCell="AK15" sqref="AK15"/>
    </sheetView>
  </sheetViews>
  <sheetFormatPr defaultColWidth="7" defaultRowHeight="15"/>
  <cols>
    <col min="1" max="1" width="35.125" style="34" customWidth="1"/>
    <col min="2" max="2" width="29.625" style="35" customWidth="1"/>
    <col min="3" max="3" width="10.375" style="31" hidden="1" customWidth="1"/>
    <col min="4" max="4" width="9.625" style="36" hidden="1" customWidth="1"/>
    <col min="5" max="5" width="8.125" style="36" hidden="1" customWidth="1"/>
    <col min="6" max="6" width="9.625" style="37" hidden="1" customWidth="1"/>
    <col min="7" max="7" width="17.5" style="37" hidden="1" customWidth="1"/>
    <col min="8" max="8" width="12.5" style="38" hidden="1" customWidth="1"/>
    <col min="9" max="9" width="7" style="39" hidden="1" customWidth="1"/>
    <col min="10" max="11" width="7" style="36" hidden="1" customWidth="1"/>
    <col min="12" max="12" width="13.875" style="36" hidden="1" customWidth="1"/>
    <col min="13" max="13" width="7.875" style="36" hidden="1" customWidth="1"/>
    <col min="14" max="14" width="9.5" style="36" hidden="1" customWidth="1"/>
    <col min="15" max="15" width="6.875" style="36" hidden="1" customWidth="1"/>
    <col min="16" max="16" width="9" style="36" hidden="1" customWidth="1"/>
    <col min="17" max="17" width="5.875" style="36" hidden="1" customWidth="1"/>
    <col min="18" max="18" width="5.25" style="36" hidden="1" customWidth="1"/>
    <col min="19" max="19" width="6.5" style="36" hidden="1" customWidth="1"/>
    <col min="20" max="21" width="7" style="36" hidden="1" customWidth="1"/>
    <col min="22" max="22" width="10.625" style="36" hidden="1" customWidth="1"/>
    <col min="23" max="23" width="10.5" style="36" hidden="1" customWidth="1"/>
    <col min="24" max="24" width="7" style="36" hidden="1" customWidth="1"/>
    <col min="25" max="16384" width="7" style="36"/>
  </cols>
  <sheetData>
    <row r="1" ht="29.25" customHeight="1" spans="1:1">
      <c r="A1" s="40" t="s">
        <v>361</v>
      </c>
    </row>
    <row r="2" ht="28.5" customHeight="1" spans="1:8">
      <c r="A2" s="41" t="s">
        <v>17</v>
      </c>
      <c r="B2" s="43"/>
      <c r="F2" s="36"/>
      <c r="G2" s="36"/>
      <c r="H2" s="36"/>
    </row>
    <row r="3" s="31" customFormat="1" ht="21.75" customHeight="1" spans="1:12">
      <c r="A3" s="34"/>
      <c r="B3" s="167" t="s">
        <v>86</v>
      </c>
      <c r="D3" s="31">
        <v>12.11</v>
      </c>
      <c r="F3" s="31">
        <v>12.22</v>
      </c>
      <c r="I3" s="35"/>
      <c r="L3" s="31">
        <v>1.2</v>
      </c>
    </row>
    <row r="4" s="31" customFormat="1" ht="28.5" customHeight="1" spans="1:14">
      <c r="A4" s="130" t="s">
        <v>54</v>
      </c>
      <c r="B4" s="148" t="s">
        <v>87</v>
      </c>
      <c r="F4" s="48" t="s">
        <v>88</v>
      </c>
      <c r="G4" s="48" t="s">
        <v>89</v>
      </c>
      <c r="H4" s="48" t="s">
        <v>90</v>
      </c>
      <c r="I4" s="35"/>
      <c r="L4" s="48" t="s">
        <v>88</v>
      </c>
      <c r="M4" s="68" t="s">
        <v>89</v>
      </c>
      <c r="N4" s="48" t="s">
        <v>90</v>
      </c>
    </row>
    <row r="5" s="34" customFormat="1" ht="27.95" customHeight="1" spans="1:24">
      <c r="A5" s="168" t="s">
        <v>91</v>
      </c>
      <c r="B5" s="215">
        <f>SUM(B6:B19)</f>
        <v>13552</v>
      </c>
      <c r="C5" s="34">
        <v>105429</v>
      </c>
      <c r="D5" s="34">
        <v>595734.14</v>
      </c>
      <c r="E5" s="34">
        <f>104401+13602</f>
        <v>118003</v>
      </c>
      <c r="F5" s="169" t="s">
        <v>92</v>
      </c>
      <c r="G5" s="169" t="s">
        <v>93</v>
      </c>
      <c r="H5" s="169">
        <v>596221.15</v>
      </c>
      <c r="I5" s="34" t="e">
        <f>F5-A5</f>
        <v>#VALUE!</v>
      </c>
      <c r="J5" s="34">
        <f t="shared" ref="J5" si="0">H5-B5</f>
        <v>582669.15</v>
      </c>
      <c r="K5" s="34">
        <v>75943</v>
      </c>
      <c r="L5" s="169" t="s">
        <v>92</v>
      </c>
      <c r="M5" s="169" t="s">
        <v>93</v>
      </c>
      <c r="N5" s="169">
        <v>643048.95</v>
      </c>
      <c r="O5" s="34" t="e">
        <f>L5-A5</f>
        <v>#VALUE!</v>
      </c>
      <c r="P5" s="34">
        <f t="shared" ref="P5" si="1">N5-B5</f>
        <v>629496.95</v>
      </c>
      <c r="R5" s="34">
        <v>717759</v>
      </c>
      <c r="T5" s="172" t="s">
        <v>92</v>
      </c>
      <c r="U5" s="172" t="s">
        <v>93</v>
      </c>
      <c r="V5" s="172">
        <v>659380.53</v>
      </c>
      <c r="W5" s="34">
        <f t="shared" ref="W5" si="2">B5-V5</f>
        <v>-645828.53</v>
      </c>
      <c r="X5" s="34" t="e">
        <f>T5-A5</f>
        <v>#VALUE!</v>
      </c>
    </row>
    <row r="6" s="34" customFormat="1" ht="27.95" customHeight="1" spans="1:22">
      <c r="A6" s="216" t="s">
        <v>362</v>
      </c>
      <c r="B6" s="216"/>
      <c r="F6" s="169"/>
      <c r="G6" s="169"/>
      <c r="H6" s="169"/>
      <c r="L6" s="169"/>
      <c r="M6" s="169"/>
      <c r="N6" s="169"/>
      <c r="T6" s="172"/>
      <c r="U6" s="172"/>
      <c r="V6" s="172"/>
    </row>
    <row r="7" s="34" customFormat="1" ht="27.95" customHeight="1" spans="1:22">
      <c r="A7" s="216" t="s">
        <v>363</v>
      </c>
      <c r="B7" s="216"/>
      <c r="F7" s="169"/>
      <c r="G7" s="169"/>
      <c r="H7" s="169"/>
      <c r="L7" s="169"/>
      <c r="M7" s="169"/>
      <c r="N7" s="169"/>
      <c r="T7" s="172"/>
      <c r="U7" s="172"/>
      <c r="V7" s="172"/>
    </row>
    <row r="8" s="34" customFormat="1" ht="27.95" customHeight="1" spans="1:22">
      <c r="A8" s="216" t="s">
        <v>364</v>
      </c>
      <c r="B8" s="216"/>
      <c r="F8" s="169"/>
      <c r="G8" s="169"/>
      <c r="H8" s="169"/>
      <c r="L8" s="169"/>
      <c r="M8" s="169"/>
      <c r="N8" s="169"/>
      <c r="T8" s="172"/>
      <c r="U8" s="172"/>
      <c r="V8" s="172"/>
    </row>
    <row r="9" s="34" customFormat="1" ht="27.95" customHeight="1" spans="1:22">
      <c r="A9" s="216" t="s">
        <v>365</v>
      </c>
      <c r="B9" s="216"/>
      <c r="F9" s="169"/>
      <c r="G9" s="169"/>
      <c r="H9" s="169"/>
      <c r="L9" s="169"/>
      <c r="M9" s="169"/>
      <c r="N9" s="169"/>
      <c r="T9" s="172"/>
      <c r="U9" s="172"/>
      <c r="V9" s="172"/>
    </row>
    <row r="10" s="34" customFormat="1" ht="27.95" customHeight="1" spans="1:22">
      <c r="A10" s="216" t="s">
        <v>366</v>
      </c>
      <c r="B10" s="216">
        <v>10147</v>
      </c>
      <c r="F10" s="169"/>
      <c r="G10" s="169"/>
      <c r="H10" s="169"/>
      <c r="L10" s="169"/>
      <c r="M10" s="169"/>
      <c r="N10" s="169"/>
      <c r="T10" s="172"/>
      <c r="U10" s="172"/>
      <c r="V10" s="172"/>
    </row>
    <row r="11" s="34" customFormat="1" ht="27.95" customHeight="1" spans="1:22">
      <c r="A11" s="216" t="s">
        <v>367</v>
      </c>
      <c r="B11" s="216">
        <v>1</v>
      </c>
      <c r="F11" s="169"/>
      <c r="G11" s="169"/>
      <c r="H11" s="169"/>
      <c r="L11" s="169"/>
      <c r="M11" s="169"/>
      <c r="N11" s="169"/>
      <c r="T11" s="172"/>
      <c r="U11" s="172"/>
      <c r="V11" s="172"/>
    </row>
    <row r="12" s="34" customFormat="1" ht="27.95" customHeight="1" spans="1:22">
      <c r="A12" s="216" t="s">
        <v>368</v>
      </c>
      <c r="B12" s="216"/>
      <c r="F12" s="169"/>
      <c r="G12" s="169"/>
      <c r="H12" s="169"/>
      <c r="L12" s="169"/>
      <c r="M12" s="169"/>
      <c r="N12" s="169"/>
      <c r="T12" s="172"/>
      <c r="U12" s="172"/>
      <c r="V12" s="172"/>
    </row>
    <row r="13" s="34" customFormat="1" ht="27.95" customHeight="1" spans="1:22">
      <c r="A13" s="216" t="s">
        <v>369</v>
      </c>
      <c r="B13" s="216"/>
      <c r="F13" s="169"/>
      <c r="G13" s="169"/>
      <c r="H13" s="169"/>
      <c r="L13" s="169"/>
      <c r="M13" s="169"/>
      <c r="N13" s="169"/>
      <c r="T13" s="172"/>
      <c r="U13" s="172"/>
      <c r="V13" s="172"/>
    </row>
    <row r="14" s="34" customFormat="1" ht="27.95" customHeight="1" spans="1:22">
      <c r="A14" s="216" t="s">
        <v>370</v>
      </c>
      <c r="B14" s="216"/>
      <c r="F14" s="169"/>
      <c r="G14" s="169"/>
      <c r="H14" s="169"/>
      <c r="L14" s="169"/>
      <c r="M14" s="169"/>
      <c r="N14" s="169"/>
      <c r="T14" s="172"/>
      <c r="U14" s="172"/>
      <c r="V14" s="172"/>
    </row>
    <row r="15" s="34" customFormat="1" ht="27.95" customHeight="1" spans="1:22">
      <c r="A15" s="216" t="s">
        <v>371</v>
      </c>
      <c r="B15" s="216">
        <v>18</v>
      </c>
      <c r="F15" s="169"/>
      <c r="G15" s="169"/>
      <c r="H15" s="169"/>
      <c r="L15" s="169"/>
      <c r="M15" s="169"/>
      <c r="N15" s="169"/>
      <c r="T15" s="172"/>
      <c r="U15" s="172"/>
      <c r="V15" s="172"/>
    </row>
    <row r="16" s="34" customFormat="1" ht="27.95" customHeight="1" spans="1:22">
      <c r="A16" s="216" t="s">
        <v>372</v>
      </c>
      <c r="B16" s="216"/>
      <c r="F16" s="169"/>
      <c r="G16" s="169"/>
      <c r="H16" s="169"/>
      <c r="L16" s="169"/>
      <c r="M16" s="169"/>
      <c r="N16" s="169"/>
      <c r="T16" s="172"/>
      <c r="U16" s="172"/>
      <c r="V16" s="172"/>
    </row>
    <row r="17" s="34" customFormat="1" ht="27.95" customHeight="1" spans="1:22">
      <c r="A17" s="216" t="s">
        <v>373</v>
      </c>
      <c r="B17" s="216">
        <v>400</v>
      </c>
      <c r="F17" s="169"/>
      <c r="G17" s="169"/>
      <c r="H17" s="169"/>
      <c r="L17" s="169"/>
      <c r="M17" s="169"/>
      <c r="N17" s="169"/>
      <c r="T17" s="172"/>
      <c r="U17" s="172"/>
      <c r="V17" s="172"/>
    </row>
    <row r="18" s="34" customFormat="1" ht="27.95" customHeight="1" spans="1:22">
      <c r="A18" s="216" t="s">
        <v>374</v>
      </c>
      <c r="B18" s="216">
        <v>2948</v>
      </c>
      <c r="F18" s="169"/>
      <c r="G18" s="169"/>
      <c r="H18" s="169"/>
      <c r="L18" s="169"/>
      <c r="M18" s="169"/>
      <c r="N18" s="169"/>
      <c r="T18" s="172"/>
      <c r="U18" s="172"/>
      <c r="V18" s="172"/>
    </row>
    <row r="19" s="34" customFormat="1" ht="27.95" customHeight="1" spans="1:22">
      <c r="A19" s="216" t="s">
        <v>375</v>
      </c>
      <c r="B19" s="216">
        <v>38</v>
      </c>
      <c r="F19" s="169"/>
      <c r="G19" s="169"/>
      <c r="H19" s="169"/>
      <c r="L19" s="169"/>
      <c r="M19" s="169"/>
      <c r="N19" s="169"/>
      <c r="T19" s="172"/>
      <c r="U19" s="172"/>
      <c r="V19" s="172"/>
    </row>
    <row r="20" s="34" customFormat="1" ht="27.95" customHeight="1" spans="1:22">
      <c r="A20" s="216" t="s">
        <v>376</v>
      </c>
      <c r="B20" s="217"/>
      <c r="F20" s="169"/>
      <c r="G20" s="169"/>
      <c r="H20" s="169"/>
      <c r="L20" s="169"/>
      <c r="M20" s="169"/>
      <c r="N20" s="169"/>
      <c r="T20" s="172"/>
      <c r="U20" s="172"/>
      <c r="V20" s="172"/>
    </row>
    <row r="21" s="34" customFormat="1" ht="27.95" customHeight="1" spans="1:22">
      <c r="A21" s="218" t="s">
        <v>377</v>
      </c>
      <c r="B21" s="217"/>
      <c r="F21" s="169"/>
      <c r="G21" s="169"/>
      <c r="H21" s="169"/>
      <c r="L21" s="169"/>
      <c r="M21" s="169"/>
      <c r="N21" s="169"/>
      <c r="T21" s="172"/>
      <c r="U21" s="172"/>
      <c r="V21" s="172"/>
    </row>
    <row r="22" s="31" customFormat="1" ht="27.95" customHeight="1" spans="1:23">
      <c r="A22" s="171" t="s">
        <v>123</v>
      </c>
      <c r="B22" s="219">
        <f>B21+B20+B5</f>
        <v>13552</v>
      </c>
      <c r="F22" s="48" t="str">
        <f>""</f>
        <v/>
      </c>
      <c r="G22" s="48" t="str">
        <f>""</f>
        <v/>
      </c>
      <c r="H22" s="48" t="str">
        <f>""</f>
        <v/>
      </c>
      <c r="I22" s="35"/>
      <c r="L22" s="48" t="str">
        <f>""</f>
        <v/>
      </c>
      <c r="M22" s="68" t="str">
        <f>""</f>
        <v/>
      </c>
      <c r="N22" s="48" t="str">
        <f>""</f>
        <v/>
      </c>
      <c r="V22" s="166" t="e">
        <f>V23+#REF!+#REF!+#REF!+#REF!+#REF!+#REF!+#REF!+#REF!+#REF!+#REF!+#REF!+#REF!+#REF!+#REF!+#REF!+#REF!+#REF!+#REF!+#REF!+#REF!</f>
        <v>#REF!</v>
      </c>
      <c r="W22" s="166" t="e">
        <f>W23+#REF!+#REF!+#REF!+#REF!+#REF!+#REF!+#REF!+#REF!+#REF!+#REF!+#REF!+#REF!+#REF!+#REF!+#REF!+#REF!+#REF!+#REF!+#REF!+#REF!</f>
        <v>#REF!</v>
      </c>
    </row>
    <row r="23" ht="19.5" customHeight="1" spans="16:24">
      <c r="P23" s="80"/>
      <c r="T23" s="142" t="s">
        <v>124</v>
      </c>
      <c r="U23" s="142" t="s">
        <v>125</v>
      </c>
      <c r="V23" s="143">
        <v>19998</v>
      </c>
      <c r="W23" s="36">
        <f>B23-V23</f>
        <v>-19998</v>
      </c>
      <c r="X23" s="36">
        <f>T23-A23</f>
        <v>232</v>
      </c>
    </row>
    <row r="24" ht="19.5" customHeight="1" spans="16:24">
      <c r="P24" s="80"/>
      <c r="T24" s="142" t="s">
        <v>126</v>
      </c>
      <c r="U24" s="142" t="s">
        <v>127</v>
      </c>
      <c r="V24" s="143">
        <v>19998</v>
      </c>
      <c r="W24" s="36">
        <f>B24-V24</f>
        <v>-19998</v>
      </c>
      <c r="X24" s="36">
        <f>T24-A24</f>
        <v>23203</v>
      </c>
    </row>
    <row r="25" ht="19.5" customHeight="1" spans="16:24">
      <c r="P25" s="80"/>
      <c r="T25" s="142" t="s">
        <v>128</v>
      </c>
      <c r="U25" s="142" t="s">
        <v>129</v>
      </c>
      <c r="V25" s="143">
        <v>19998</v>
      </c>
      <c r="W25" s="36">
        <f>B25-V25</f>
        <v>-19998</v>
      </c>
      <c r="X25" s="36">
        <f>T25-A25</f>
        <v>2320301</v>
      </c>
    </row>
    <row r="26" ht="19.5" customHeight="1" spans="16:16">
      <c r="P26" s="80"/>
    </row>
    <row r="27" ht="19.5" customHeight="1" spans="16:16">
      <c r="P27" s="80"/>
    </row>
    <row r="28" ht="19.5" customHeight="1" spans="16:16">
      <c r="P28" s="80"/>
    </row>
    <row r="29" ht="19.5" customHeight="1" spans="16:16">
      <c r="P29" s="80"/>
    </row>
    <row r="30" ht="19.5" customHeight="1" spans="16:16">
      <c r="P30" s="80"/>
    </row>
    <row r="31" ht="19.5" customHeight="1" spans="16:16">
      <c r="P31" s="80"/>
    </row>
    <row r="32" ht="19.5" customHeight="1" spans="16:16">
      <c r="P32" s="80"/>
    </row>
    <row r="33" ht="19.5" customHeight="1" spans="16:16">
      <c r="P33" s="80"/>
    </row>
    <row r="34" ht="19.5" customHeight="1" spans="16:16">
      <c r="P34" s="80"/>
    </row>
    <row r="35" ht="19.5" customHeight="1" spans="16:16">
      <c r="P35" s="80"/>
    </row>
    <row r="36" ht="19.5" customHeight="1" spans="16:16">
      <c r="P36" s="80"/>
    </row>
    <row r="37" ht="19.5" customHeight="1" spans="16:16">
      <c r="P37" s="80"/>
    </row>
    <row r="38" ht="19.5" customHeight="1" spans="16:16">
      <c r="P38" s="8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Y42"/>
  <sheetViews>
    <sheetView topLeftCell="A20" workbookViewId="0">
      <selection activeCell="AA32" sqref="AA32"/>
    </sheetView>
  </sheetViews>
  <sheetFormatPr defaultColWidth="7" defaultRowHeight="15"/>
  <cols>
    <col min="1" max="1" width="14.375" style="34" customWidth="1"/>
    <col min="2" max="2" width="54.875" style="31" customWidth="1"/>
    <col min="3" max="3" width="14.5" style="35" customWidth="1"/>
    <col min="4" max="4" width="10.375" style="31" hidden="1" customWidth="1"/>
    <col min="5" max="5" width="9.625" style="36" hidden="1" customWidth="1"/>
    <col min="6" max="6" width="8.125" style="36" hidden="1" customWidth="1"/>
    <col min="7" max="7" width="9.625" style="37" hidden="1" customWidth="1"/>
    <col min="8" max="8" width="17.5" style="37" hidden="1" customWidth="1"/>
    <col min="9" max="9" width="12.5" style="38" hidden="1" customWidth="1"/>
    <col min="10" max="10" width="7" style="39" hidden="1" customWidth="1"/>
    <col min="11" max="12" width="7" style="36" hidden="1" customWidth="1"/>
    <col min="13" max="13" width="13.875" style="36" hidden="1" customWidth="1"/>
    <col min="14" max="14" width="7.875" style="36" hidden="1" customWidth="1"/>
    <col min="15" max="15" width="9.5" style="36" hidden="1" customWidth="1"/>
    <col min="16" max="16" width="6.875" style="36" hidden="1" customWidth="1"/>
    <col min="17" max="17" width="9" style="36" hidden="1" customWidth="1"/>
    <col min="18" max="18" width="5.875" style="36" hidden="1" customWidth="1"/>
    <col min="19" max="19" width="5.25" style="36" hidden="1" customWidth="1"/>
    <col min="20" max="20" width="6.5" style="36" hidden="1" customWidth="1"/>
    <col min="21" max="22" width="7" style="36" hidden="1" customWidth="1"/>
    <col min="23" max="23" width="10.625" style="36" hidden="1" customWidth="1"/>
    <col min="24" max="24" width="10.5" style="36" hidden="1" customWidth="1"/>
    <col min="25" max="25" width="7" style="36" hidden="1" customWidth="1"/>
    <col min="26" max="16384" width="7" style="36"/>
  </cols>
  <sheetData>
    <row r="1" ht="20.25" customHeight="1" spans="1:1">
      <c r="A1" s="201" t="s">
        <v>378</v>
      </c>
    </row>
    <row r="2" ht="24" spans="1:9">
      <c r="A2" s="41" t="s">
        <v>19</v>
      </c>
      <c r="B2" s="42"/>
      <c r="C2" s="43"/>
      <c r="G2" s="36"/>
      <c r="H2" s="36"/>
      <c r="I2" s="36"/>
    </row>
    <row r="3" s="31" customFormat="1" spans="1:13">
      <c r="A3" s="34"/>
      <c r="C3" s="44" t="s">
        <v>86</v>
      </c>
      <c r="E3" s="31">
        <v>12.11</v>
      </c>
      <c r="G3" s="31">
        <v>12.22</v>
      </c>
      <c r="J3" s="35"/>
      <c r="M3" s="31">
        <v>1.2</v>
      </c>
    </row>
    <row r="4" s="200" customFormat="1" ht="35" customHeight="1" spans="1:15">
      <c r="A4" s="202" t="s">
        <v>132</v>
      </c>
      <c r="B4" s="203" t="s">
        <v>133</v>
      </c>
      <c r="C4" s="204" t="s">
        <v>379</v>
      </c>
      <c r="D4" s="204" t="s">
        <v>135</v>
      </c>
      <c r="E4" s="204" t="s">
        <v>136</v>
      </c>
      <c r="F4" s="202" t="s">
        <v>137</v>
      </c>
      <c r="G4" s="205" t="s">
        <v>132</v>
      </c>
      <c r="H4" s="205" t="s">
        <v>380</v>
      </c>
      <c r="I4" s="205" t="s">
        <v>123</v>
      </c>
      <c r="J4" s="213"/>
      <c r="M4" s="205" t="s">
        <v>132</v>
      </c>
      <c r="N4" s="214" t="s">
        <v>380</v>
      </c>
      <c r="O4" s="205" t="s">
        <v>123</v>
      </c>
    </row>
    <row r="5" s="34" customFormat="1" ht="21.95" customHeight="1" spans="1:25">
      <c r="A5" s="206"/>
      <c r="B5" s="206" t="s">
        <v>123</v>
      </c>
      <c r="C5" s="207">
        <v>13552</v>
      </c>
      <c r="D5" s="208">
        <f t="shared" ref="D5:F5" si="0">SUM(D6:D33)</f>
        <v>12540</v>
      </c>
      <c r="E5" s="208">
        <f t="shared" si="0"/>
        <v>19</v>
      </c>
      <c r="F5" s="208">
        <f t="shared" si="0"/>
        <v>593</v>
      </c>
      <c r="G5" s="169" t="s">
        <v>92</v>
      </c>
      <c r="H5" s="169" t="s">
        <v>93</v>
      </c>
      <c r="I5" s="169">
        <v>596221.15</v>
      </c>
      <c r="J5" s="34">
        <f t="shared" ref="J5:J12" si="1">G5-A5</f>
        <v>201</v>
      </c>
      <c r="K5" s="34">
        <f t="shared" ref="K5:K12" si="2">I5-C5</f>
        <v>582669.15</v>
      </c>
      <c r="L5" s="34">
        <v>75943</v>
      </c>
      <c r="M5" s="169" t="s">
        <v>92</v>
      </c>
      <c r="N5" s="169" t="s">
        <v>93</v>
      </c>
      <c r="O5" s="169">
        <v>643048.95</v>
      </c>
      <c r="P5" s="34">
        <f t="shared" ref="P5:P12" si="3">M5-A5</f>
        <v>201</v>
      </c>
      <c r="Q5" s="34">
        <f t="shared" ref="Q5:Q12" si="4">O5-C5</f>
        <v>629496.95</v>
      </c>
      <c r="S5" s="34">
        <v>717759</v>
      </c>
      <c r="U5" s="172" t="s">
        <v>92</v>
      </c>
      <c r="V5" s="172" t="s">
        <v>93</v>
      </c>
      <c r="W5" s="172">
        <v>659380.53</v>
      </c>
      <c r="X5" s="34">
        <f t="shared" ref="X5:X12" si="5">C5-W5</f>
        <v>-645828.53</v>
      </c>
      <c r="Y5" s="34">
        <f t="shared" ref="Y5:Y12" si="6">U5-A5</f>
        <v>201</v>
      </c>
    </row>
    <row r="6" s="154" customFormat="1" ht="21.95" customHeight="1" spans="1:25">
      <c r="A6" s="209">
        <v>2082201</v>
      </c>
      <c r="B6" s="210" t="s">
        <v>381</v>
      </c>
      <c r="C6" s="210">
        <f t="shared" ref="C6:C33" si="7">SUM(D6:F6)</f>
        <v>1</v>
      </c>
      <c r="D6" s="210"/>
      <c r="E6" s="210">
        <v>1</v>
      </c>
      <c r="F6" s="210"/>
      <c r="G6" s="58" t="s">
        <v>102</v>
      </c>
      <c r="H6" s="58" t="s">
        <v>103</v>
      </c>
      <c r="I6" s="58">
        <v>7616.62</v>
      </c>
      <c r="J6" s="154">
        <f t="shared" si="1"/>
        <v>-2062100</v>
      </c>
      <c r="K6" s="154">
        <f t="shared" si="2"/>
        <v>7615.62</v>
      </c>
      <c r="M6" s="58" t="s">
        <v>102</v>
      </c>
      <c r="N6" s="58" t="s">
        <v>103</v>
      </c>
      <c r="O6" s="58">
        <v>7749.58</v>
      </c>
      <c r="P6" s="154">
        <f t="shared" si="3"/>
        <v>-2062100</v>
      </c>
      <c r="Q6" s="154">
        <f t="shared" si="4"/>
        <v>7748.58</v>
      </c>
      <c r="U6" s="76" t="s">
        <v>102</v>
      </c>
      <c r="V6" s="76" t="s">
        <v>103</v>
      </c>
      <c r="W6" s="76">
        <v>8475.47</v>
      </c>
      <c r="X6" s="154">
        <f t="shared" si="5"/>
        <v>-8474.47</v>
      </c>
      <c r="Y6" s="154">
        <f t="shared" si="6"/>
        <v>-2062100</v>
      </c>
    </row>
    <row r="7" s="157" customFormat="1" ht="21.95" customHeight="1" spans="1:25">
      <c r="A7" s="209">
        <v>2120801</v>
      </c>
      <c r="B7" s="210" t="s">
        <v>382</v>
      </c>
      <c r="C7" s="210">
        <f t="shared" si="7"/>
        <v>0</v>
      </c>
      <c r="D7" s="210"/>
      <c r="E7" s="210"/>
      <c r="F7" s="211"/>
      <c r="G7" s="62" t="s">
        <v>105</v>
      </c>
      <c r="H7" s="62" t="s">
        <v>106</v>
      </c>
      <c r="I7" s="62">
        <v>3922.87</v>
      </c>
      <c r="J7" s="157">
        <f t="shared" si="1"/>
        <v>-110700</v>
      </c>
      <c r="K7" s="157">
        <f t="shared" si="2"/>
        <v>3922.87</v>
      </c>
      <c r="L7" s="157">
        <v>750</v>
      </c>
      <c r="M7" s="62" t="s">
        <v>105</v>
      </c>
      <c r="N7" s="62" t="s">
        <v>106</v>
      </c>
      <c r="O7" s="62">
        <v>4041.81</v>
      </c>
      <c r="P7" s="157">
        <f t="shared" si="3"/>
        <v>-110700</v>
      </c>
      <c r="Q7" s="157">
        <f t="shared" si="4"/>
        <v>4041.81</v>
      </c>
      <c r="U7" s="78" t="s">
        <v>105</v>
      </c>
      <c r="V7" s="78" t="s">
        <v>106</v>
      </c>
      <c r="W7" s="78">
        <v>4680.94</v>
      </c>
      <c r="X7" s="157">
        <f t="shared" si="5"/>
        <v>-4680.94</v>
      </c>
      <c r="Y7" s="157">
        <f t="shared" si="6"/>
        <v>-110700</v>
      </c>
    </row>
    <row r="8" s="31" customFormat="1" ht="21.95" customHeight="1" spans="1:25">
      <c r="A8" s="209">
        <v>2120802</v>
      </c>
      <c r="B8" s="210" t="s">
        <v>383</v>
      </c>
      <c r="C8" s="210">
        <f t="shared" si="7"/>
        <v>6241</v>
      </c>
      <c r="D8" s="210">
        <v>6241</v>
      </c>
      <c r="E8" s="210"/>
      <c r="F8" s="211"/>
      <c r="G8" s="54" t="s">
        <v>384</v>
      </c>
      <c r="H8" s="54" t="s">
        <v>385</v>
      </c>
      <c r="I8" s="69">
        <v>135.6</v>
      </c>
      <c r="J8" s="35">
        <f t="shared" si="1"/>
        <v>-110603</v>
      </c>
      <c r="K8" s="52">
        <f t="shared" si="2"/>
        <v>-6105.4</v>
      </c>
      <c r="L8" s="52"/>
      <c r="M8" s="54" t="s">
        <v>384</v>
      </c>
      <c r="N8" s="54" t="s">
        <v>385</v>
      </c>
      <c r="O8" s="69">
        <v>135.6</v>
      </c>
      <c r="P8" s="35">
        <f t="shared" si="3"/>
        <v>-110603</v>
      </c>
      <c r="Q8" s="52">
        <f t="shared" si="4"/>
        <v>-6105.4</v>
      </c>
      <c r="U8" s="74" t="s">
        <v>384</v>
      </c>
      <c r="V8" s="74" t="s">
        <v>385</v>
      </c>
      <c r="W8" s="75">
        <v>135.6</v>
      </c>
      <c r="X8" s="31">
        <f t="shared" si="5"/>
        <v>6105.4</v>
      </c>
      <c r="Y8" s="31">
        <f t="shared" si="6"/>
        <v>-110603</v>
      </c>
    </row>
    <row r="9" s="31" customFormat="1" ht="21.95" customHeight="1" spans="1:25">
      <c r="A9" s="209">
        <v>2120803</v>
      </c>
      <c r="B9" s="210" t="s">
        <v>386</v>
      </c>
      <c r="C9" s="210">
        <f t="shared" si="7"/>
        <v>60</v>
      </c>
      <c r="D9" s="210">
        <v>60</v>
      </c>
      <c r="E9" s="210"/>
      <c r="F9" s="211"/>
      <c r="G9" s="54" t="s">
        <v>92</v>
      </c>
      <c r="H9" s="54" t="s">
        <v>93</v>
      </c>
      <c r="I9" s="69">
        <v>596221.15</v>
      </c>
      <c r="J9" s="35">
        <f t="shared" si="1"/>
        <v>-2120602</v>
      </c>
      <c r="K9" s="52">
        <f t="shared" si="2"/>
        <v>596161.15</v>
      </c>
      <c r="L9" s="52">
        <v>75943</v>
      </c>
      <c r="M9" s="54" t="s">
        <v>92</v>
      </c>
      <c r="N9" s="54" t="s">
        <v>93</v>
      </c>
      <c r="O9" s="69">
        <v>643048.95</v>
      </c>
      <c r="P9" s="35">
        <f t="shared" si="3"/>
        <v>-2120602</v>
      </c>
      <c r="Q9" s="52">
        <f t="shared" si="4"/>
        <v>642988.95</v>
      </c>
      <c r="S9" s="31">
        <v>717759</v>
      </c>
      <c r="U9" s="74" t="s">
        <v>92</v>
      </c>
      <c r="V9" s="74" t="s">
        <v>93</v>
      </c>
      <c r="W9" s="75">
        <v>659380.53</v>
      </c>
      <c r="X9" s="31">
        <f t="shared" si="5"/>
        <v>-659320.53</v>
      </c>
      <c r="Y9" s="31">
        <f t="shared" si="6"/>
        <v>-2120602</v>
      </c>
    </row>
    <row r="10" s="31" customFormat="1" ht="21.95" customHeight="1" spans="1:25">
      <c r="A10" s="209">
        <v>2120804</v>
      </c>
      <c r="B10" s="210" t="s">
        <v>387</v>
      </c>
      <c r="C10" s="210">
        <f t="shared" si="7"/>
        <v>579</v>
      </c>
      <c r="D10" s="210">
        <v>379</v>
      </c>
      <c r="E10" s="210"/>
      <c r="F10" s="211">
        <v>200</v>
      </c>
      <c r="G10" s="54" t="s">
        <v>102</v>
      </c>
      <c r="H10" s="54" t="s">
        <v>103</v>
      </c>
      <c r="I10" s="69">
        <v>7616.62</v>
      </c>
      <c r="J10" s="35">
        <f t="shared" si="1"/>
        <v>-2100703</v>
      </c>
      <c r="K10" s="52">
        <f t="shared" si="2"/>
        <v>7037.62</v>
      </c>
      <c r="L10" s="52"/>
      <c r="M10" s="54" t="s">
        <v>102</v>
      </c>
      <c r="N10" s="54" t="s">
        <v>103</v>
      </c>
      <c r="O10" s="69">
        <v>7749.58</v>
      </c>
      <c r="P10" s="35">
        <f t="shared" si="3"/>
        <v>-2100703</v>
      </c>
      <c r="Q10" s="52">
        <f t="shared" si="4"/>
        <v>7170.58</v>
      </c>
      <c r="U10" s="74" t="s">
        <v>102</v>
      </c>
      <c r="V10" s="74" t="s">
        <v>103</v>
      </c>
      <c r="W10" s="75">
        <v>8475.47</v>
      </c>
      <c r="X10" s="31">
        <f t="shared" si="5"/>
        <v>-7896.47</v>
      </c>
      <c r="Y10" s="31">
        <f t="shared" si="6"/>
        <v>-2100703</v>
      </c>
    </row>
    <row r="11" s="31" customFormat="1" ht="21.95" customHeight="1" spans="1:25">
      <c r="A11" s="209">
        <v>2120805</v>
      </c>
      <c r="B11" s="210" t="s">
        <v>388</v>
      </c>
      <c r="C11" s="210"/>
      <c r="D11" s="210"/>
      <c r="E11" s="210"/>
      <c r="F11" s="211"/>
      <c r="G11" s="54" t="s">
        <v>105</v>
      </c>
      <c r="H11" s="54" t="s">
        <v>106</v>
      </c>
      <c r="I11" s="69">
        <v>3922.87</v>
      </c>
      <c r="J11" s="35">
        <f t="shared" si="1"/>
        <v>-110704</v>
      </c>
      <c r="K11" s="52">
        <f t="shared" si="2"/>
        <v>3922.87</v>
      </c>
      <c r="L11" s="52">
        <v>750</v>
      </c>
      <c r="M11" s="54" t="s">
        <v>105</v>
      </c>
      <c r="N11" s="54" t="s">
        <v>106</v>
      </c>
      <c r="O11" s="69">
        <v>4041.81</v>
      </c>
      <c r="P11" s="35">
        <f t="shared" si="3"/>
        <v>-110704</v>
      </c>
      <c r="Q11" s="52">
        <f t="shared" si="4"/>
        <v>4041.81</v>
      </c>
      <c r="U11" s="74" t="s">
        <v>105</v>
      </c>
      <c r="V11" s="74" t="s">
        <v>106</v>
      </c>
      <c r="W11" s="75">
        <v>4680.94</v>
      </c>
      <c r="X11" s="31">
        <f t="shared" si="5"/>
        <v>-4680.94</v>
      </c>
      <c r="Y11" s="31">
        <f t="shared" si="6"/>
        <v>-110704</v>
      </c>
    </row>
    <row r="12" s="31" customFormat="1" ht="21.95" customHeight="1" spans="1:24">
      <c r="A12" s="209">
        <v>2120806</v>
      </c>
      <c r="B12" s="210" t="s">
        <v>389</v>
      </c>
      <c r="C12" s="210">
        <f t="shared" si="7"/>
        <v>259</v>
      </c>
      <c r="D12" s="210">
        <v>259</v>
      </c>
      <c r="E12" s="210"/>
      <c r="F12" s="211"/>
      <c r="G12" s="48" t="str">
        <f>""</f>
        <v/>
      </c>
      <c r="H12" s="48" t="str">
        <f>""</f>
        <v/>
      </c>
      <c r="I12" s="48" t="str">
        <f>""</f>
        <v/>
      </c>
      <c r="J12" s="35"/>
      <c r="M12" s="48" t="str">
        <f>""</f>
        <v/>
      </c>
      <c r="N12" s="68" t="str">
        <f>""</f>
        <v/>
      </c>
      <c r="O12" s="48" t="str">
        <f>""</f>
        <v/>
      </c>
      <c r="W12" s="166" t="e">
        <f>#REF!+#REF!+#REF!+#REF!+#REF!+#REF!+#REF!+#REF!+#REF!+#REF!+#REF!+#REF!+#REF!+#REF!+#REF!+#REF!+#REF!+#REF!+#REF!+#REF!+#REF!</f>
        <v>#REF!</v>
      </c>
      <c r="X12" s="166" t="e">
        <f>#REF!+#REF!+#REF!+#REF!+#REF!+#REF!+#REF!+#REF!+#REF!+#REF!+#REF!+#REF!+#REF!+#REF!+#REF!+#REF!+#REF!+#REF!+#REF!+#REF!+#REF!</f>
        <v>#REF!</v>
      </c>
    </row>
    <row r="13" ht="21.95" customHeight="1" spans="1:25">
      <c r="A13" s="209">
        <v>2120810</v>
      </c>
      <c r="B13" s="210" t="s">
        <v>390</v>
      </c>
      <c r="C13" s="210">
        <f t="shared" si="7"/>
        <v>311</v>
      </c>
      <c r="D13" s="210">
        <v>311</v>
      </c>
      <c r="E13" s="210"/>
      <c r="F13" s="211"/>
      <c r="Q13" s="80"/>
      <c r="U13" s="142" t="s">
        <v>126</v>
      </c>
      <c r="V13" s="142" t="s">
        <v>127</v>
      </c>
      <c r="W13" s="143">
        <v>19998</v>
      </c>
      <c r="X13" s="36">
        <f>C13-W13</f>
        <v>-19687</v>
      </c>
      <c r="Y13" s="36">
        <f>U13-A13</f>
        <v>-2097607</v>
      </c>
    </row>
    <row r="14" ht="21.95" customHeight="1" spans="1:23">
      <c r="A14" s="209">
        <v>2120814</v>
      </c>
      <c r="B14" s="210" t="s">
        <v>391</v>
      </c>
      <c r="C14" s="210">
        <f t="shared" si="7"/>
        <v>438</v>
      </c>
      <c r="D14" s="210">
        <v>200</v>
      </c>
      <c r="E14" s="210"/>
      <c r="F14" s="211">
        <v>238</v>
      </c>
      <c r="Q14" s="80"/>
      <c r="U14" s="142"/>
      <c r="V14" s="142"/>
      <c r="W14" s="143"/>
    </row>
    <row r="15" ht="21.95" customHeight="1" spans="1:25">
      <c r="A15" s="209">
        <v>2120815</v>
      </c>
      <c r="B15" s="210" t="s">
        <v>392</v>
      </c>
      <c r="C15" s="210"/>
      <c r="D15" s="210"/>
      <c r="E15" s="210"/>
      <c r="F15" s="211"/>
      <c r="Q15" s="80"/>
      <c r="U15" s="142" t="s">
        <v>128</v>
      </c>
      <c r="V15" s="142" t="s">
        <v>129</v>
      </c>
      <c r="W15" s="143">
        <v>19998</v>
      </c>
      <c r="X15" s="36">
        <f>C15-W15</f>
        <v>-19998</v>
      </c>
      <c r="Y15" s="36">
        <f>U15-A15</f>
        <v>199486</v>
      </c>
    </row>
    <row r="16" ht="21.95" customHeight="1" spans="1:17">
      <c r="A16" s="209">
        <v>2120816</v>
      </c>
      <c r="B16" s="210" t="s">
        <v>393</v>
      </c>
      <c r="C16" s="210">
        <f t="shared" si="7"/>
        <v>975</v>
      </c>
      <c r="D16" s="210">
        <v>975</v>
      </c>
      <c r="E16" s="210"/>
      <c r="F16" s="211"/>
      <c r="Q16" s="80"/>
    </row>
    <row r="17" ht="21.95" customHeight="1" spans="1:17">
      <c r="A17" s="209">
        <v>2120899</v>
      </c>
      <c r="B17" s="210" t="s">
        <v>394</v>
      </c>
      <c r="C17" s="210">
        <f t="shared" si="7"/>
        <v>662</v>
      </c>
      <c r="D17" s="210">
        <v>609</v>
      </c>
      <c r="E17" s="210"/>
      <c r="F17" s="211">
        <v>53</v>
      </c>
      <c r="Q17" s="80"/>
    </row>
    <row r="18" ht="21.95" customHeight="1" spans="1:17">
      <c r="A18" s="209">
        <v>2121302</v>
      </c>
      <c r="B18" s="210" t="s">
        <v>395</v>
      </c>
      <c r="C18" s="210">
        <f t="shared" si="7"/>
        <v>381</v>
      </c>
      <c r="D18" s="210">
        <v>300</v>
      </c>
      <c r="E18" s="210"/>
      <c r="F18" s="211">
        <v>81</v>
      </c>
      <c r="Q18" s="80"/>
    </row>
    <row r="19" ht="21.95" customHeight="1" spans="1:17">
      <c r="A19" s="209">
        <v>2121401</v>
      </c>
      <c r="B19" s="210" t="s">
        <v>396</v>
      </c>
      <c r="C19" s="210">
        <f t="shared" si="7"/>
        <v>241</v>
      </c>
      <c r="D19" s="210">
        <v>220</v>
      </c>
      <c r="E19" s="210"/>
      <c r="F19" s="211">
        <v>21</v>
      </c>
      <c r="Q19" s="80"/>
    </row>
    <row r="20" ht="21.95" customHeight="1" spans="1:17">
      <c r="A20" s="209">
        <v>2146904</v>
      </c>
      <c r="B20" s="210" t="s">
        <v>397</v>
      </c>
      <c r="C20" s="210"/>
      <c r="D20" s="210"/>
      <c r="E20" s="210"/>
      <c r="F20" s="211"/>
      <c r="Q20" s="80"/>
    </row>
    <row r="21" ht="21.95" customHeight="1" spans="1:17">
      <c r="A21" s="209">
        <v>2147101</v>
      </c>
      <c r="B21" s="210" t="s">
        <v>398</v>
      </c>
      <c r="C21" s="210"/>
      <c r="D21" s="210"/>
      <c r="E21" s="210"/>
      <c r="F21" s="211"/>
      <c r="Q21" s="80"/>
    </row>
    <row r="22" ht="21.95" customHeight="1" spans="1:17">
      <c r="A22" s="209">
        <v>2290402</v>
      </c>
      <c r="B22" s="210" t="s">
        <v>399</v>
      </c>
      <c r="C22" s="210"/>
      <c r="D22" s="210"/>
      <c r="E22" s="210"/>
      <c r="F22" s="211"/>
      <c r="Q22" s="80"/>
    </row>
    <row r="23" ht="21.95" customHeight="1" spans="1:17">
      <c r="A23" s="209">
        <v>2290804</v>
      </c>
      <c r="B23" s="210" t="s">
        <v>400</v>
      </c>
      <c r="C23" s="210"/>
      <c r="D23" s="210"/>
      <c r="E23" s="210"/>
      <c r="F23" s="211"/>
      <c r="Q23" s="80"/>
    </row>
    <row r="24" ht="21.95" customHeight="1" spans="1:17">
      <c r="A24" s="209">
        <v>2296002</v>
      </c>
      <c r="B24" s="210" t="s">
        <v>401</v>
      </c>
      <c r="C24" s="210">
        <f t="shared" si="7"/>
        <v>11</v>
      </c>
      <c r="D24" s="210"/>
      <c r="E24" s="210">
        <v>11</v>
      </c>
      <c r="F24" s="211"/>
      <c r="Q24" s="80"/>
    </row>
    <row r="25" ht="21.95" customHeight="1" spans="1:17">
      <c r="A25" s="209">
        <v>2296003</v>
      </c>
      <c r="B25" s="210" t="s">
        <v>402</v>
      </c>
      <c r="C25" s="210">
        <f t="shared" si="7"/>
        <v>3</v>
      </c>
      <c r="D25" s="210"/>
      <c r="E25" s="210">
        <v>3</v>
      </c>
      <c r="F25" s="211"/>
      <c r="Q25" s="80"/>
    </row>
    <row r="26" ht="21.95" customHeight="1" spans="1:17">
      <c r="A26" s="209">
        <v>2296004</v>
      </c>
      <c r="B26" s="210" t="s">
        <v>403</v>
      </c>
      <c r="C26" s="210"/>
      <c r="D26" s="210"/>
      <c r="E26" s="210"/>
      <c r="F26" s="211"/>
      <c r="Q26" s="80"/>
    </row>
    <row r="27" ht="21.95" customHeight="1" spans="1:17">
      <c r="A27" s="209">
        <v>2296006</v>
      </c>
      <c r="B27" s="210" t="s">
        <v>404</v>
      </c>
      <c r="C27" s="210">
        <f t="shared" si="7"/>
        <v>4</v>
      </c>
      <c r="D27" s="210"/>
      <c r="E27" s="210">
        <v>4</v>
      </c>
      <c r="F27" s="211"/>
      <c r="Q27" s="80"/>
    </row>
    <row r="28" ht="21.95" customHeight="1" spans="1:17">
      <c r="A28" s="209">
        <v>2320411</v>
      </c>
      <c r="B28" s="210" t="s">
        <v>405</v>
      </c>
      <c r="C28" s="210">
        <f t="shared" si="7"/>
        <v>2898</v>
      </c>
      <c r="D28" s="210">
        <v>2898</v>
      </c>
      <c r="E28" s="210"/>
      <c r="F28" s="211"/>
      <c r="Q28" s="80"/>
    </row>
    <row r="29" ht="21.95" customHeight="1" spans="1:17">
      <c r="A29" s="209">
        <v>2320431</v>
      </c>
      <c r="B29" s="210" t="s">
        <v>406</v>
      </c>
      <c r="C29" s="210"/>
      <c r="D29" s="210"/>
      <c r="E29" s="210"/>
      <c r="F29" s="211"/>
      <c r="Q29" s="80"/>
    </row>
    <row r="30" ht="21.95" customHeight="1" spans="1:17">
      <c r="A30" s="209">
        <v>2320432</v>
      </c>
      <c r="B30" s="210" t="s">
        <v>407</v>
      </c>
      <c r="C30" s="210"/>
      <c r="D30" s="210"/>
      <c r="E30" s="210"/>
      <c r="F30" s="211"/>
      <c r="Q30" s="80"/>
    </row>
    <row r="31" ht="21.95" customHeight="1" spans="1:6">
      <c r="A31" s="209">
        <v>2320498</v>
      </c>
      <c r="B31" s="210" t="s">
        <v>408</v>
      </c>
      <c r="C31" s="210">
        <f t="shared" si="7"/>
        <v>50</v>
      </c>
      <c r="D31" s="210">
        <v>50</v>
      </c>
      <c r="E31" s="210"/>
      <c r="F31" s="211"/>
    </row>
    <row r="32" ht="21.95" customHeight="1" spans="1:6">
      <c r="A32" s="209">
        <v>2330411</v>
      </c>
      <c r="B32" s="210" t="s">
        <v>409</v>
      </c>
      <c r="C32" s="210">
        <f t="shared" si="7"/>
        <v>38</v>
      </c>
      <c r="D32" s="210">
        <v>38</v>
      </c>
      <c r="E32" s="210"/>
      <c r="F32" s="211"/>
    </row>
    <row r="33" ht="21.95" customHeight="1" spans="1:6">
      <c r="A33" s="209">
        <v>2330431</v>
      </c>
      <c r="B33" s="210" t="s">
        <v>410</v>
      </c>
      <c r="C33" s="210"/>
      <c r="D33" s="210"/>
      <c r="E33" s="210"/>
      <c r="F33" s="211"/>
    </row>
    <row r="34" customFormat="1" ht="21.95" customHeight="1" spans="1:3">
      <c r="A34" s="212"/>
      <c r="B34" s="212" t="s">
        <v>120</v>
      </c>
      <c r="C34" s="212">
        <v>400</v>
      </c>
    </row>
    <row r="35" customFormat="1" ht="21.95" customHeight="1"/>
    <row r="36" customFormat="1" ht="21.95" customHeight="1"/>
    <row r="37" customFormat="1" ht="21.95" customHeight="1"/>
    <row r="38" customFormat="1" ht="21.95" customHeight="1"/>
    <row r="39" customFormat="1" ht="21.95" customHeight="1"/>
    <row r="40" customFormat="1" ht="21.95" customHeight="1"/>
    <row r="41" customFormat="1" ht="21.95" customHeight="1"/>
    <row r="42" customFormat="1" ht="21.95" customHeight="1"/>
  </sheetData>
  <mergeCells count="1">
    <mergeCell ref="A2:C2"/>
  </mergeCells>
  <conditionalFormatting sqref="A4:A5">
    <cfRule type="duplicateValues" dxfId="0" priority="1"/>
  </conditionalFormatting>
  <conditionalFormatting sqref="A6:A33">
    <cfRule type="duplicateValues" dxfId="0" priority="2"/>
  </conditionalFormatting>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34" customWidth="1"/>
    <col min="3" max="3" width="10.375" style="31" hidden="1" customWidth="1"/>
    <col min="4" max="4" width="9.625" style="36" hidden="1" customWidth="1"/>
    <col min="5" max="5" width="8.125" style="36" hidden="1" customWidth="1"/>
    <col min="6" max="6" width="9.625" style="37" hidden="1" customWidth="1"/>
    <col min="7" max="7" width="17.5" style="37" hidden="1" customWidth="1"/>
    <col min="8" max="8" width="12.5" style="38" hidden="1" customWidth="1"/>
    <col min="9" max="9" width="7" style="39" hidden="1" customWidth="1"/>
    <col min="10" max="11" width="7" style="36" hidden="1" customWidth="1"/>
    <col min="12" max="12" width="13.875" style="36" hidden="1" customWidth="1"/>
    <col min="13" max="13" width="7.875" style="36" hidden="1" customWidth="1"/>
    <col min="14" max="14" width="9.5" style="36" hidden="1" customWidth="1"/>
    <col min="15" max="15" width="6.875" style="36" hidden="1" customWidth="1"/>
    <col min="16" max="16" width="9" style="36" hidden="1" customWidth="1"/>
    <col min="17" max="17" width="5.875" style="36" hidden="1" customWidth="1"/>
    <col min="18" max="18" width="5.25" style="36" hidden="1" customWidth="1"/>
    <col min="19" max="19" width="6.5" style="36" hidden="1" customWidth="1"/>
    <col min="20" max="21" width="7" style="36" hidden="1" customWidth="1"/>
    <col min="22" max="22" width="10.625" style="36" hidden="1" customWidth="1"/>
    <col min="23" max="23" width="10.5" style="36" hidden="1" customWidth="1"/>
    <col min="24" max="24" width="7" style="36" hidden="1" customWidth="1"/>
    <col min="25" max="16384" width="7" style="36"/>
  </cols>
  <sheetData>
    <row r="1" ht="21.75" customHeight="1" spans="1:2">
      <c r="A1" s="40" t="s">
        <v>411</v>
      </c>
      <c r="B1" s="40"/>
    </row>
    <row r="2" ht="51.75" customHeight="1" spans="1:8">
      <c r="A2" s="128" t="s">
        <v>21</v>
      </c>
      <c r="B2" s="129"/>
      <c r="F2" s="36"/>
      <c r="G2" s="36"/>
      <c r="H2" s="36"/>
    </row>
    <row r="3" spans="2:12">
      <c r="B3" s="116" t="s">
        <v>326</v>
      </c>
      <c r="D3" s="36">
        <v>12.11</v>
      </c>
      <c r="F3" s="36">
        <v>12.22</v>
      </c>
      <c r="G3" s="36"/>
      <c r="H3" s="36"/>
      <c r="L3" s="36">
        <v>1.2</v>
      </c>
    </row>
    <row r="4" s="127" customFormat="1" ht="39.75" customHeight="1" spans="1:14">
      <c r="A4" s="130" t="s">
        <v>327</v>
      </c>
      <c r="B4" s="130" t="s">
        <v>55</v>
      </c>
      <c r="C4" s="131"/>
      <c r="F4" s="132" t="s">
        <v>331</v>
      </c>
      <c r="G4" s="132" t="s">
        <v>332</v>
      </c>
      <c r="H4" s="132" t="s">
        <v>333</v>
      </c>
      <c r="I4" s="139"/>
      <c r="L4" s="132" t="s">
        <v>331</v>
      </c>
      <c r="M4" s="140" t="s">
        <v>332</v>
      </c>
      <c r="N4" s="132" t="s">
        <v>333</v>
      </c>
    </row>
    <row r="5" ht="39.75" customHeight="1" spans="1:24">
      <c r="A5" s="133" t="s">
        <v>334</v>
      </c>
      <c r="B5" s="134"/>
      <c r="C5" s="52">
        <v>105429</v>
      </c>
      <c r="D5" s="135">
        <v>595734.14</v>
      </c>
      <c r="E5" s="36">
        <f>104401+13602</f>
        <v>118003</v>
      </c>
      <c r="F5" s="37" t="s">
        <v>92</v>
      </c>
      <c r="G5" s="37" t="s">
        <v>335</v>
      </c>
      <c r="H5" s="38">
        <v>596221.15</v>
      </c>
      <c r="I5" s="39" t="e">
        <f>F5-A5</f>
        <v>#VALUE!</v>
      </c>
      <c r="J5" s="80" t="e">
        <f>H5-#REF!</f>
        <v>#REF!</v>
      </c>
      <c r="K5" s="80">
        <v>75943</v>
      </c>
      <c r="L5" s="37" t="s">
        <v>92</v>
      </c>
      <c r="M5" s="37" t="s">
        <v>335</v>
      </c>
      <c r="N5" s="38">
        <v>643048.95</v>
      </c>
      <c r="O5" s="39" t="e">
        <f>L5-A5</f>
        <v>#VALUE!</v>
      </c>
      <c r="P5" s="80" t="e">
        <f>N5-#REF!</f>
        <v>#REF!</v>
      </c>
      <c r="R5" s="36">
        <v>717759</v>
      </c>
      <c r="T5" s="142" t="s">
        <v>92</v>
      </c>
      <c r="U5" s="142" t="s">
        <v>335</v>
      </c>
      <c r="V5" s="143">
        <v>659380.53</v>
      </c>
      <c r="W5" s="36" t="e">
        <f>#REF!-V5</f>
        <v>#REF!</v>
      </c>
      <c r="X5" s="36" t="e">
        <f>T5-A5</f>
        <v>#VALUE!</v>
      </c>
    </row>
    <row r="6" ht="39.75" customHeight="1" spans="1:22">
      <c r="A6" s="133" t="s">
        <v>336</v>
      </c>
      <c r="B6" s="134"/>
      <c r="C6" s="52"/>
      <c r="D6" s="135"/>
      <c r="J6" s="80"/>
      <c r="K6" s="80"/>
      <c r="L6" s="37"/>
      <c r="M6" s="37"/>
      <c r="N6" s="38"/>
      <c r="O6" s="39"/>
      <c r="P6" s="80"/>
      <c r="T6" s="142"/>
      <c r="U6" s="142"/>
      <c r="V6" s="143"/>
    </row>
    <row r="7" ht="39.75" customHeight="1" spans="1:22">
      <c r="A7" s="133" t="s">
        <v>337</v>
      </c>
      <c r="B7" s="134"/>
      <c r="C7" s="52"/>
      <c r="D7" s="135"/>
      <c r="J7" s="80"/>
      <c r="K7" s="80"/>
      <c r="L7" s="37"/>
      <c r="M7" s="37"/>
      <c r="N7" s="38"/>
      <c r="O7" s="39"/>
      <c r="P7" s="80"/>
      <c r="T7" s="142"/>
      <c r="U7" s="142"/>
      <c r="V7" s="143"/>
    </row>
    <row r="8" ht="39.75" customHeight="1" spans="1:22">
      <c r="A8" s="133" t="s">
        <v>338</v>
      </c>
      <c r="B8" s="134"/>
      <c r="C8" s="52"/>
      <c r="D8" s="135"/>
      <c r="J8" s="80"/>
      <c r="K8" s="80"/>
      <c r="L8" s="37"/>
      <c r="M8" s="37"/>
      <c r="N8" s="38"/>
      <c r="O8" s="39"/>
      <c r="P8" s="80"/>
      <c r="T8" s="142"/>
      <c r="U8" s="142"/>
      <c r="V8" s="143"/>
    </row>
    <row r="9" ht="39.75" customHeight="1" spans="1:22">
      <c r="A9" s="133" t="s">
        <v>339</v>
      </c>
      <c r="B9" s="134"/>
      <c r="C9" s="52"/>
      <c r="D9" s="135"/>
      <c r="J9" s="80"/>
      <c r="K9" s="80"/>
      <c r="L9" s="37"/>
      <c r="M9" s="37"/>
      <c r="N9" s="38"/>
      <c r="O9" s="39"/>
      <c r="P9" s="80"/>
      <c r="T9" s="142"/>
      <c r="U9" s="142"/>
      <c r="V9" s="143"/>
    </row>
    <row r="10" ht="39.75" customHeight="1" spans="1:22">
      <c r="A10" s="133" t="s">
        <v>340</v>
      </c>
      <c r="B10" s="134"/>
      <c r="C10" s="52"/>
      <c r="D10" s="135"/>
      <c r="J10" s="80"/>
      <c r="K10" s="80"/>
      <c r="L10" s="37"/>
      <c r="M10" s="37"/>
      <c r="N10" s="38"/>
      <c r="O10" s="39"/>
      <c r="P10" s="80"/>
      <c r="T10" s="142"/>
      <c r="U10" s="142"/>
      <c r="V10" s="143"/>
    </row>
    <row r="11" ht="39.75" customHeight="1" spans="1:22">
      <c r="A11" s="133" t="s">
        <v>341</v>
      </c>
      <c r="B11" s="136"/>
      <c r="C11" s="52"/>
      <c r="D11" s="80"/>
      <c r="J11" s="80"/>
      <c r="K11" s="80"/>
      <c r="L11" s="37"/>
      <c r="M11" s="37"/>
      <c r="N11" s="38"/>
      <c r="O11" s="39"/>
      <c r="P11" s="80"/>
      <c r="T11" s="142"/>
      <c r="U11" s="142"/>
      <c r="V11" s="143"/>
    </row>
    <row r="12" ht="39.75" customHeight="1" spans="1:23">
      <c r="A12" s="137" t="s">
        <v>342</v>
      </c>
      <c r="B12" s="134"/>
      <c r="F12" s="138" t="str">
        <f>""</f>
        <v/>
      </c>
      <c r="G12" s="138" t="str">
        <f>""</f>
        <v/>
      </c>
      <c r="H12" s="138" t="str">
        <f>""</f>
        <v/>
      </c>
      <c r="L12" s="138" t="str">
        <f>""</f>
        <v/>
      </c>
      <c r="M12" s="141" t="str">
        <f>""</f>
        <v/>
      </c>
      <c r="N12" s="138" t="str">
        <f>""</f>
        <v/>
      </c>
      <c r="V12" s="144" t="e">
        <f>V13+#REF!+#REF!+#REF!+#REF!+#REF!+#REF!+#REF!+#REF!+#REF!+#REF!+#REF!+#REF!+#REF!+#REF!+#REF!+#REF!+#REF!+#REF!+#REF!+#REF!</f>
        <v>#REF!</v>
      </c>
      <c r="W12" s="144" t="e">
        <f>W13+#REF!+#REF!+#REF!+#REF!+#REF!+#REF!+#REF!+#REF!+#REF!+#REF!+#REF!+#REF!+#REF!+#REF!+#REF!+#REF!+#REF!+#REF!+#REF!+#REF!</f>
        <v>#REF!</v>
      </c>
    </row>
    <row r="13" ht="19.5" customHeight="1" spans="16:24">
      <c r="P13" s="80"/>
      <c r="T13" s="142" t="s">
        <v>124</v>
      </c>
      <c r="U13" s="142" t="s">
        <v>125</v>
      </c>
      <c r="V13" s="143">
        <v>19998</v>
      </c>
      <c r="W13" s="36" t="e">
        <f>#REF!-V13</f>
        <v>#REF!</v>
      </c>
      <c r="X13" s="36">
        <f>T13-A13</f>
        <v>232</v>
      </c>
    </row>
    <row r="14" ht="19.5" customHeight="1" spans="16:24">
      <c r="P14" s="80"/>
      <c r="T14" s="142" t="s">
        <v>126</v>
      </c>
      <c r="U14" s="142" t="s">
        <v>127</v>
      </c>
      <c r="V14" s="143">
        <v>19998</v>
      </c>
      <c r="W14" s="36" t="e">
        <f>#REF!-V14</f>
        <v>#REF!</v>
      </c>
      <c r="X14" s="36">
        <f>T14-A14</f>
        <v>23203</v>
      </c>
    </row>
    <row r="15" ht="46" customHeight="1" spans="1:24">
      <c r="A15" s="199" t="s">
        <v>343</v>
      </c>
      <c r="B15" s="199"/>
      <c r="P15" s="80"/>
      <c r="T15" s="142" t="s">
        <v>128</v>
      </c>
      <c r="U15" s="142" t="s">
        <v>129</v>
      </c>
      <c r="V15" s="143">
        <v>19998</v>
      </c>
      <c r="W15" s="36" t="e">
        <f>#REF!-V15</f>
        <v>#REF!</v>
      </c>
      <c r="X15" s="36" t="e">
        <f>T15-A15</f>
        <v>#VALUE!</v>
      </c>
    </row>
    <row r="16" ht="19.5" customHeight="1" spans="16:16">
      <c r="P16" s="80"/>
    </row>
    <row r="17" s="36" customFormat="1" ht="19.5" customHeight="1" spans="16:16">
      <c r="P17" s="80"/>
    </row>
    <row r="18" s="36" customFormat="1" ht="19.5" customHeight="1" spans="16:16">
      <c r="P18" s="80"/>
    </row>
    <row r="19" s="36" customFormat="1" ht="19.5" customHeight="1" spans="16:16">
      <c r="P19" s="80"/>
    </row>
    <row r="20" s="36" customFormat="1" ht="19.5" customHeight="1" spans="16:16">
      <c r="P20" s="80"/>
    </row>
    <row r="21" s="36" customFormat="1" ht="19.5" customHeight="1" spans="16:16">
      <c r="P21" s="80"/>
    </row>
    <row r="22" s="36" customFormat="1" ht="19.5" customHeight="1" spans="16:16">
      <c r="P22" s="80"/>
    </row>
    <row r="23" s="36" customFormat="1" ht="19.5" customHeight="1" spans="16:16">
      <c r="P23" s="80"/>
    </row>
    <row r="24" s="36" customFormat="1" ht="19.5" customHeight="1" spans="16:16">
      <c r="P24" s="80"/>
    </row>
    <row r="25" s="36" customFormat="1" ht="19.5" customHeight="1" spans="16:16">
      <c r="P25" s="80"/>
    </row>
    <row r="26" s="36" customFormat="1" ht="19.5" customHeight="1" spans="16:16">
      <c r="P26" s="80"/>
    </row>
    <row r="27" s="36" customFormat="1" ht="19.5" customHeight="1" spans="16:16">
      <c r="P27" s="80"/>
    </row>
    <row r="28" s="36" customFormat="1" ht="19.5" customHeight="1" spans="16:16">
      <c r="P28" s="80"/>
    </row>
  </sheetData>
  <mergeCells count="2">
    <mergeCell ref="A2:B2"/>
    <mergeCell ref="A15: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
  <sheetViews>
    <sheetView zoomScaleSheetLayoutView="60" workbookViewId="0">
      <selection activeCell="F29" sqref="F29"/>
    </sheetView>
  </sheetViews>
  <sheetFormatPr defaultColWidth="9" defaultRowHeight="15.75"/>
  <cols>
    <col min="1" max="1" width="50.875" style="182" customWidth="1"/>
    <col min="2" max="2" width="37.5" style="182" customWidth="1"/>
    <col min="3" max="16384" width="9" style="183"/>
  </cols>
  <sheetData>
    <row r="1" ht="22.5" customHeight="1" spans="1:253">
      <c r="A1" s="184"/>
      <c r="B1" s="185"/>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row>
    <row r="2" ht="18.75" spans="1:253">
      <c r="A2" s="186" t="s">
        <v>23</v>
      </c>
      <c r="B2" s="186"/>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c r="IM2" s="182"/>
      <c r="IN2" s="182"/>
      <c r="IO2" s="182"/>
      <c r="IP2" s="182"/>
      <c r="IQ2" s="182"/>
      <c r="IR2" s="182"/>
      <c r="IS2" s="182"/>
    </row>
    <row r="3" ht="27" customHeight="1" spans="1:253">
      <c r="A3" s="187"/>
      <c r="B3" s="188" t="s">
        <v>326</v>
      </c>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c r="CV3" s="189"/>
      <c r="CW3" s="189"/>
      <c r="CX3" s="189"/>
      <c r="CY3" s="189"/>
      <c r="CZ3" s="189"/>
      <c r="DA3" s="189"/>
      <c r="DB3" s="189"/>
      <c r="DC3" s="189"/>
      <c r="DD3" s="189"/>
      <c r="DE3" s="189"/>
      <c r="DF3" s="189"/>
      <c r="DG3" s="189"/>
      <c r="DH3" s="189"/>
      <c r="DI3" s="189"/>
      <c r="DJ3" s="189"/>
      <c r="DK3" s="189"/>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189"/>
      <c r="FK3" s="189"/>
      <c r="FL3" s="189"/>
      <c r="FM3" s="189"/>
      <c r="FN3" s="189"/>
      <c r="FO3" s="189"/>
      <c r="FP3" s="189"/>
      <c r="FQ3" s="189"/>
      <c r="FR3" s="189"/>
      <c r="FS3" s="189"/>
      <c r="FT3" s="189"/>
      <c r="FU3" s="189"/>
      <c r="FV3" s="189"/>
      <c r="FW3" s="189"/>
      <c r="FX3" s="189"/>
      <c r="FY3" s="189"/>
      <c r="FZ3" s="189"/>
      <c r="GA3" s="189"/>
      <c r="GB3" s="189"/>
      <c r="GC3" s="189"/>
      <c r="GD3" s="189"/>
      <c r="GE3" s="189"/>
      <c r="GF3" s="189"/>
      <c r="GG3" s="189"/>
      <c r="GH3" s="189"/>
      <c r="GI3" s="189"/>
      <c r="GJ3" s="189"/>
      <c r="GK3" s="189"/>
      <c r="GL3" s="189"/>
      <c r="GM3" s="189"/>
      <c r="GN3" s="189"/>
      <c r="GO3" s="189"/>
      <c r="GP3" s="189"/>
      <c r="GQ3" s="189"/>
      <c r="GR3" s="189"/>
      <c r="GS3" s="189"/>
      <c r="GT3" s="189"/>
      <c r="GU3" s="189"/>
      <c r="GV3" s="189"/>
      <c r="GW3" s="189"/>
      <c r="GX3" s="189"/>
      <c r="GY3" s="189"/>
      <c r="GZ3" s="189"/>
      <c r="HA3" s="189"/>
      <c r="HB3" s="189"/>
      <c r="HC3" s="189"/>
      <c r="HD3" s="189"/>
      <c r="HE3" s="189"/>
      <c r="HF3" s="189"/>
      <c r="HG3" s="189"/>
      <c r="HH3" s="189"/>
      <c r="HI3" s="189"/>
      <c r="HJ3" s="189"/>
      <c r="HK3" s="189"/>
      <c r="HL3" s="189"/>
      <c r="HM3" s="189"/>
      <c r="HN3" s="189"/>
      <c r="HO3" s="189"/>
      <c r="HP3" s="189"/>
      <c r="HQ3" s="189"/>
      <c r="HR3" s="189"/>
      <c r="HS3" s="189"/>
      <c r="HT3" s="189"/>
      <c r="HU3" s="189"/>
      <c r="HV3" s="189"/>
      <c r="HW3" s="189"/>
      <c r="HX3" s="189"/>
      <c r="HY3" s="189"/>
      <c r="HZ3" s="189"/>
      <c r="IA3" s="189"/>
      <c r="IB3" s="189"/>
      <c r="IC3" s="189"/>
      <c r="ID3" s="189"/>
      <c r="IE3" s="189"/>
      <c r="IF3" s="189"/>
      <c r="IG3" s="189"/>
      <c r="IH3" s="189"/>
      <c r="II3" s="189"/>
      <c r="IJ3" s="189"/>
      <c r="IK3" s="189"/>
      <c r="IL3" s="189"/>
      <c r="IM3" s="189"/>
      <c r="IN3" s="189"/>
      <c r="IO3" s="189"/>
      <c r="IP3" s="189"/>
      <c r="IQ3" s="189"/>
      <c r="IR3" s="189"/>
      <c r="IS3" s="189"/>
    </row>
    <row r="4" ht="53.25" customHeight="1" spans="1:253">
      <c r="A4" s="190" t="s">
        <v>345</v>
      </c>
      <c r="B4" s="191" t="s">
        <v>55</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row>
    <row r="5" ht="53.25" customHeight="1" spans="1:253">
      <c r="A5" s="193"/>
      <c r="B5" s="193"/>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c r="FI5" s="194"/>
      <c r="FJ5" s="194"/>
      <c r="FK5" s="194"/>
      <c r="FL5" s="194"/>
      <c r="FM5" s="194"/>
      <c r="FN5" s="194"/>
      <c r="FO5" s="194"/>
      <c r="FP5" s="194"/>
      <c r="FQ5" s="194"/>
      <c r="FR5" s="194"/>
      <c r="FS5" s="194"/>
      <c r="FT5" s="194"/>
      <c r="FU5" s="194"/>
      <c r="FV5" s="194"/>
      <c r="FW5" s="194"/>
      <c r="FX5" s="194"/>
      <c r="FY5" s="194"/>
      <c r="FZ5" s="194"/>
      <c r="GA5" s="194"/>
      <c r="GB5" s="194"/>
      <c r="GC5" s="194"/>
      <c r="GD5" s="194"/>
      <c r="GE5" s="194"/>
      <c r="GF5" s="194"/>
      <c r="GG5" s="194"/>
      <c r="GH5" s="194"/>
      <c r="GI5" s="194"/>
      <c r="GJ5" s="194"/>
      <c r="GK5" s="194"/>
      <c r="GL5" s="194"/>
      <c r="GM5" s="194"/>
      <c r="GN5" s="194"/>
      <c r="GO5" s="194"/>
      <c r="GP5" s="194"/>
      <c r="GQ5" s="194"/>
      <c r="GR5" s="194"/>
      <c r="GS5" s="194"/>
      <c r="GT5" s="194"/>
      <c r="GU5" s="194"/>
      <c r="GV5" s="194"/>
      <c r="GW5" s="194"/>
      <c r="GX5" s="194"/>
      <c r="GY5" s="194"/>
      <c r="GZ5" s="194"/>
      <c r="HA5" s="194"/>
      <c r="HB5" s="194"/>
      <c r="HC5" s="194"/>
      <c r="HD5" s="194"/>
      <c r="HE5" s="194"/>
      <c r="HF5" s="194"/>
      <c r="HG5" s="194"/>
      <c r="HH5" s="194"/>
      <c r="HI5" s="194"/>
      <c r="HJ5" s="194"/>
      <c r="HK5" s="194"/>
      <c r="HL5" s="194"/>
      <c r="HM5" s="194"/>
      <c r="HN5" s="194"/>
      <c r="HO5" s="194"/>
      <c r="HP5" s="194"/>
      <c r="HQ5" s="194"/>
      <c r="HR5" s="194"/>
      <c r="HS5" s="194"/>
      <c r="HT5" s="194"/>
      <c r="HU5" s="194"/>
      <c r="HV5" s="194"/>
      <c r="HW5" s="194"/>
      <c r="HX5" s="194"/>
      <c r="HY5" s="194"/>
      <c r="HZ5" s="194"/>
      <c r="IA5" s="194"/>
      <c r="IB5" s="194"/>
      <c r="IC5" s="194"/>
      <c r="ID5" s="194"/>
      <c r="IE5" s="194"/>
      <c r="IF5" s="194"/>
      <c r="IG5" s="194"/>
      <c r="IH5" s="194"/>
      <c r="II5" s="194"/>
      <c r="IJ5" s="194"/>
      <c r="IK5" s="194"/>
      <c r="IL5" s="194"/>
      <c r="IM5" s="194"/>
      <c r="IN5" s="194"/>
      <c r="IO5" s="194"/>
      <c r="IP5" s="194"/>
      <c r="IQ5" s="194"/>
      <c r="IR5" s="194"/>
      <c r="IS5" s="194"/>
    </row>
    <row r="6" ht="53.25" customHeight="1" spans="1:253">
      <c r="A6" s="193"/>
      <c r="B6" s="193"/>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c r="CV6" s="189"/>
      <c r="CW6" s="189"/>
      <c r="CX6" s="189"/>
      <c r="CY6" s="189"/>
      <c r="CZ6" s="189"/>
      <c r="DA6" s="189"/>
      <c r="DB6" s="189"/>
      <c r="DC6" s="189"/>
      <c r="DD6" s="189"/>
      <c r="DE6" s="189"/>
      <c r="DF6" s="189"/>
      <c r="DG6" s="189"/>
      <c r="DH6" s="189"/>
      <c r="DI6" s="189"/>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c r="ER6" s="189"/>
      <c r="ES6" s="189"/>
      <c r="ET6" s="189"/>
      <c r="EU6" s="189"/>
      <c r="EV6" s="189"/>
      <c r="EW6" s="189"/>
      <c r="EX6" s="189"/>
      <c r="EY6" s="189"/>
      <c r="EZ6" s="189"/>
      <c r="FA6" s="189"/>
      <c r="FB6" s="189"/>
      <c r="FC6" s="189"/>
      <c r="FD6" s="189"/>
      <c r="FE6" s="189"/>
      <c r="FF6" s="189"/>
      <c r="FG6" s="189"/>
      <c r="FH6" s="189"/>
      <c r="FI6" s="189"/>
      <c r="FJ6" s="189"/>
      <c r="FK6" s="189"/>
      <c r="FL6" s="189"/>
      <c r="FM6" s="189"/>
      <c r="FN6" s="189"/>
      <c r="FO6" s="189"/>
      <c r="FP6" s="189"/>
      <c r="FQ6" s="189"/>
      <c r="FR6" s="189"/>
      <c r="FS6" s="189"/>
      <c r="FT6" s="189"/>
      <c r="FU6" s="189"/>
      <c r="FV6" s="189"/>
      <c r="FW6" s="189"/>
      <c r="FX6" s="189"/>
      <c r="FY6" s="189"/>
      <c r="FZ6" s="189"/>
      <c r="GA6" s="189"/>
      <c r="GB6" s="189"/>
      <c r="GC6" s="189"/>
      <c r="GD6" s="189"/>
      <c r="GE6" s="189"/>
      <c r="GF6" s="189"/>
      <c r="GG6" s="189"/>
      <c r="GH6" s="189"/>
      <c r="GI6" s="189"/>
      <c r="GJ6" s="189"/>
      <c r="GK6" s="189"/>
      <c r="GL6" s="189"/>
      <c r="GM6" s="189"/>
      <c r="GN6" s="189"/>
      <c r="GO6" s="189"/>
      <c r="GP6" s="189"/>
      <c r="GQ6" s="189"/>
      <c r="GR6" s="189"/>
      <c r="GS6" s="189"/>
      <c r="GT6" s="189"/>
      <c r="GU6" s="189"/>
      <c r="GV6" s="189"/>
      <c r="GW6" s="189"/>
      <c r="GX6" s="189"/>
      <c r="GY6" s="189"/>
      <c r="GZ6" s="189"/>
      <c r="HA6" s="189"/>
      <c r="HB6" s="189"/>
      <c r="HC6" s="189"/>
      <c r="HD6" s="189"/>
      <c r="HE6" s="189"/>
      <c r="HF6" s="189"/>
      <c r="HG6" s="189"/>
      <c r="HH6" s="189"/>
      <c r="HI6" s="189"/>
      <c r="HJ6" s="189"/>
      <c r="HK6" s="189"/>
      <c r="HL6" s="189"/>
      <c r="HM6" s="189"/>
      <c r="HN6" s="189"/>
      <c r="HO6" s="189"/>
      <c r="HP6" s="189"/>
      <c r="HQ6" s="189"/>
      <c r="HR6" s="189"/>
      <c r="HS6" s="189"/>
      <c r="HT6" s="189"/>
      <c r="HU6" s="189"/>
      <c r="HV6" s="189"/>
      <c r="HW6" s="189"/>
      <c r="HX6" s="189"/>
      <c r="HY6" s="189"/>
      <c r="HZ6" s="189"/>
      <c r="IA6" s="189"/>
      <c r="IB6" s="189"/>
      <c r="IC6" s="189"/>
      <c r="ID6" s="189"/>
      <c r="IE6" s="189"/>
      <c r="IF6" s="189"/>
      <c r="IG6" s="189"/>
      <c r="IH6" s="189"/>
      <c r="II6" s="189"/>
      <c r="IJ6" s="189"/>
      <c r="IK6" s="189"/>
      <c r="IL6" s="189"/>
      <c r="IM6" s="189"/>
      <c r="IN6" s="189"/>
      <c r="IO6" s="189"/>
      <c r="IP6" s="189"/>
      <c r="IQ6" s="189"/>
      <c r="IR6" s="189"/>
      <c r="IS6" s="189"/>
    </row>
    <row r="7" ht="53.25" customHeight="1" spans="1:253">
      <c r="A7" s="193"/>
      <c r="B7" s="193"/>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c r="CV7" s="189"/>
      <c r="CW7" s="189"/>
      <c r="CX7" s="189"/>
      <c r="CY7" s="189"/>
      <c r="CZ7" s="189"/>
      <c r="DA7" s="189"/>
      <c r="DB7" s="189"/>
      <c r="DC7" s="189"/>
      <c r="DD7" s="189"/>
      <c r="DE7" s="189"/>
      <c r="DF7" s="189"/>
      <c r="DG7" s="189"/>
      <c r="DH7" s="189"/>
      <c r="DI7" s="189"/>
      <c r="DJ7" s="189"/>
      <c r="DK7" s="189"/>
      <c r="DL7" s="189"/>
      <c r="DM7" s="189"/>
      <c r="DN7" s="189"/>
      <c r="DO7" s="189"/>
      <c r="DP7" s="189"/>
      <c r="DQ7" s="189"/>
      <c r="DR7" s="189"/>
      <c r="DS7" s="189"/>
      <c r="DT7" s="189"/>
      <c r="DU7" s="189"/>
      <c r="DV7" s="189"/>
      <c r="DW7" s="189"/>
      <c r="DX7" s="189"/>
      <c r="DY7" s="189"/>
      <c r="DZ7" s="189"/>
      <c r="EA7" s="189"/>
      <c r="EB7" s="189"/>
      <c r="EC7" s="189"/>
      <c r="ED7" s="189"/>
      <c r="EE7" s="189"/>
      <c r="EF7" s="189"/>
      <c r="EG7" s="189"/>
      <c r="EH7" s="189"/>
      <c r="EI7" s="189"/>
      <c r="EJ7" s="189"/>
      <c r="EK7" s="189"/>
      <c r="EL7" s="189"/>
      <c r="EM7" s="189"/>
      <c r="EN7" s="189"/>
      <c r="EO7" s="189"/>
      <c r="EP7" s="189"/>
      <c r="EQ7" s="189"/>
      <c r="ER7" s="189"/>
      <c r="ES7" s="189"/>
      <c r="ET7" s="189"/>
      <c r="EU7" s="189"/>
      <c r="EV7" s="189"/>
      <c r="EW7" s="189"/>
      <c r="EX7" s="189"/>
      <c r="EY7" s="189"/>
      <c r="EZ7" s="189"/>
      <c r="FA7" s="189"/>
      <c r="FB7" s="189"/>
      <c r="FC7" s="189"/>
      <c r="FD7" s="189"/>
      <c r="FE7" s="189"/>
      <c r="FF7" s="189"/>
      <c r="FG7" s="189"/>
      <c r="FH7" s="189"/>
      <c r="FI7" s="189"/>
      <c r="FJ7" s="189"/>
      <c r="FK7" s="189"/>
      <c r="FL7" s="189"/>
      <c r="FM7" s="189"/>
      <c r="FN7" s="189"/>
      <c r="FO7" s="189"/>
      <c r="FP7" s="189"/>
      <c r="FQ7" s="189"/>
      <c r="FR7" s="189"/>
      <c r="FS7" s="189"/>
      <c r="FT7" s="189"/>
      <c r="FU7" s="189"/>
      <c r="FV7" s="189"/>
      <c r="FW7" s="189"/>
      <c r="FX7" s="189"/>
      <c r="FY7" s="189"/>
      <c r="FZ7" s="189"/>
      <c r="GA7" s="189"/>
      <c r="GB7" s="189"/>
      <c r="GC7" s="189"/>
      <c r="GD7" s="189"/>
      <c r="GE7" s="189"/>
      <c r="GF7" s="189"/>
      <c r="GG7" s="189"/>
      <c r="GH7" s="189"/>
      <c r="GI7" s="189"/>
      <c r="GJ7" s="189"/>
      <c r="GK7" s="189"/>
      <c r="GL7" s="189"/>
      <c r="GM7" s="189"/>
      <c r="GN7" s="189"/>
      <c r="GO7" s="189"/>
      <c r="GP7" s="189"/>
      <c r="GQ7" s="189"/>
      <c r="GR7" s="189"/>
      <c r="GS7" s="189"/>
      <c r="GT7" s="189"/>
      <c r="GU7" s="189"/>
      <c r="GV7" s="189"/>
      <c r="GW7" s="189"/>
      <c r="GX7" s="189"/>
      <c r="GY7" s="189"/>
      <c r="GZ7" s="189"/>
      <c r="HA7" s="189"/>
      <c r="HB7" s="189"/>
      <c r="HC7" s="189"/>
      <c r="HD7" s="189"/>
      <c r="HE7" s="189"/>
      <c r="HF7" s="189"/>
      <c r="HG7" s="189"/>
      <c r="HH7" s="189"/>
      <c r="HI7" s="189"/>
      <c r="HJ7" s="189"/>
      <c r="HK7" s="189"/>
      <c r="HL7" s="189"/>
      <c r="HM7" s="189"/>
      <c r="HN7" s="189"/>
      <c r="HO7" s="189"/>
      <c r="HP7" s="189"/>
      <c r="HQ7" s="189"/>
      <c r="HR7" s="189"/>
      <c r="HS7" s="189"/>
      <c r="HT7" s="189"/>
      <c r="HU7" s="189"/>
      <c r="HV7" s="189"/>
      <c r="HW7" s="189"/>
      <c r="HX7" s="189"/>
      <c r="HY7" s="189"/>
      <c r="HZ7" s="189"/>
      <c r="IA7" s="189"/>
      <c r="IB7" s="189"/>
      <c r="IC7" s="189"/>
      <c r="ID7" s="189"/>
      <c r="IE7" s="189"/>
      <c r="IF7" s="189"/>
      <c r="IG7" s="189"/>
      <c r="IH7" s="189"/>
      <c r="II7" s="189"/>
      <c r="IJ7" s="189"/>
      <c r="IK7" s="189"/>
      <c r="IL7" s="189"/>
      <c r="IM7" s="189"/>
      <c r="IN7" s="189"/>
      <c r="IO7" s="189"/>
      <c r="IP7" s="189"/>
      <c r="IQ7" s="189"/>
      <c r="IR7" s="189"/>
      <c r="IS7" s="189"/>
    </row>
    <row r="8" ht="53.25" customHeight="1" spans="1:253">
      <c r="A8" s="195" t="s">
        <v>342</v>
      </c>
      <c r="B8" s="193"/>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c r="FS8" s="196"/>
      <c r="FT8" s="196"/>
      <c r="FU8" s="196"/>
      <c r="FV8" s="196"/>
      <c r="FW8" s="196"/>
      <c r="FX8" s="196"/>
      <c r="FY8" s="196"/>
      <c r="FZ8" s="196"/>
      <c r="GA8" s="196"/>
      <c r="GB8" s="196"/>
      <c r="GC8" s="196"/>
      <c r="GD8" s="196"/>
      <c r="GE8" s="196"/>
      <c r="GF8" s="196"/>
      <c r="GG8" s="196"/>
      <c r="GH8" s="196"/>
      <c r="GI8" s="196"/>
      <c r="GJ8" s="196"/>
      <c r="GK8" s="196"/>
      <c r="GL8" s="196"/>
      <c r="GM8" s="196"/>
      <c r="GN8" s="196"/>
      <c r="GO8" s="196"/>
      <c r="GP8" s="196"/>
      <c r="GQ8" s="196"/>
      <c r="GR8" s="196"/>
      <c r="GS8" s="196"/>
      <c r="GT8" s="196"/>
      <c r="GU8" s="196"/>
      <c r="GV8" s="196"/>
      <c r="GW8" s="196"/>
      <c r="GX8" s="196"/>
      <c r="GY8" s="196"/>
      <c r="GZ8" s="196"/>
      <c r="HA8" s="196"/>
      <c r="HB8" s="196"/>
      <c r="HC8" s="196"/>
      <c r="HD8" s="196"/>
      <c r="HE8" s="196"/>
      <c r="HF8" s="196"/>
      <c r="HG8" s="196"/>
      <c r="HH8" s="196"/>
      <c r="HI8" s="196"/>
      <c r="HJ8" s="196"/>
      <c r="HK8" s="196"/>
      <c r="HL8" s="196"/>
      <c r="HM8" s="196"/>
      <c r="HN8" s="196"/>
      <c r="HO8" s="196"/>
      <c r="HP8" s="196"/>
      <c r="HQ8" s="196"/>
      <c r="HR8" s="196"/>
      <c r="HS8" s="196"/>
      <c r="HT8" s="196"/>
      <c r="HU8" s="196"/>
      <c r="HV8" s="196"/>
      <c r="HW8" s="196"/>
      <c r="HX8" s="196"/>
      <c r="HY8" s="196"/>
      <c r="HZ8" s="196"/>
      <c r="IA8" s="196"/>
      <c r="IB8" s="196"/>
      <c r="IC8" s="196"/>
      <c r="ID8" s="196"/>
      <c r="IE8" s="196"/>
      <c r="IF8" s="196"/>
      <c r="IG8" s="196"/>
      <c r="IH8" s="196"/>
      <c r="II8" s="196"/>
      <c r="IJ8" s="196"/>
      <c r="IK8" s="196"/>
      <c r="IL8" s="196"/>
      <c r="IM8" s="196"/>
      <c r="IN8" s="196"/>
      <c r="IO8" s="196"/>
      <c r="IP8" s="196"/>
      <c r="IQ8" s="196"/>
      <c r="IR8" s="196"/>
      <c r="IS8" s="196"/>
    </row>
    <row r="9" ht="58" customHeight="1" spans="1:253">
      <c r="A9" s="197" t="s">
        <v>343</v>
      </c>
      <c r="B9" s="198"/>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2"/>
      <c r="IN9" s="182"/>
      <c r="IO9" s="182"/>
      <c r="IP9" s="182"/>
      <c r="IQ9" s="182"/>
      <c r="IR9" s="182"/>
      <c r="IS9" s="182"/>
    </row>
  </sheetData>
  <mergeCells count="2">
    <mergeCell ref="A2:B2"/>
    <mergeCell ref="A9:B9"/>
  </mergeCells>
  <printOptions horizontalCentered="1"/>
  <pageMargins left="0.708661417322835" right="0.708661417322835" top="0.748031496062992" bottom="0.748031496062992" header="0.31496062992126" footer="0.31496062992126"/>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8" sqref="B18"/>
    </sheetView>
  </sheetViews>
  <sheetFormatPr defaultColWidth="9" defaultRowHeight="15.75" outlineLevelCol="1"/>
  <cols>
    <col min="1" max="1" width="33.25" style="86" customWidth="1"/>
    <col min="2" max="2" width="33.25" style="87" customWidth="1"/>
    <col min="3" max="16384" width="9" style="86"/>
  </cols>
  <sheetData>
    <row r="1" ht="21" customHeight="1" spans="1:1">
      <c r="A1" s="81" t="s">
        <v>412</v>
      </c>
    </row>
    <row r="2" ht="24.75" customHeight="1" spans="1:2">
      <c r="A2" s="89" t="s">
        <v>25</v>
      </c>
      <c r="B2" s="89"/>
    </row>
    <row r="3" s="81" customFormat="1" ht="24" customHeight="1" spans="2:2">
      <c r="B3" s="91" t="s">
        <v>86</v>
      </c>
    </row>
    <row r="4" s="173" customFormat="1" ht="51" customHeight="1" spans="1:2">
      <c r="A4" s="175" t="s">
        <v>54</v>
      </c>
      <c r="B4" s="176" t="s">
        <v>55</v>
      </c>
    </row>
    <row r="5" s="174" customFormat="1" ht="48" customHeight="1" spans="1:2">
      <c r="A5" s="177" t="s">
        <v>413</v>
      </c>
      <c r="B5" s="178"/>
    </row>
    <row r="6" s="174" customFormat="1" ht="48" customHeight="1" spans="1:2">
      <c r="A6" s="177" t="s">
        <v>414</v>
      </c>
      <c r="B6" s="178"/>
    </row>
    <row r="7" s="174" customFormat="1" ht="48" customHeight="1" spans="1:2">
      <c r="A7" s="179" t="s">
        <v>340</v>
      </c>
      <c r="B7" s="178"/>
    </row>
    <row r="8" s="82" customFormat="1" ht="48" customHeight="1" spans="1:2">
      <c r="A8" s="180" t="s">
        <v>342</v>
      </c>
      <c r="B8" s="181"/>
    </row>
    <row r="12" spans="1:1">
      <c r="A12" s="126" t="s">
        <v>415</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F29" sqref="F29"/>
    </sheetView>
  </sheetViews>
  <sheetFormatPr defaultColWidth="7" defaultRowHeight="15"/>
  <cols>
    <col min="1" max="1" width="35.125" style="34" customWidth="1"/>
    <col min="2" max="2" width="29.625" style="35" customWidth="1"/>
    <col min="3" max="3" width="10.375" style="31" hidden="1" customWidth="1"/>
    <col min="4" max="4" width="9.625" style="36" hidden="1" customWidth="1"/>
    <col min="5" max="5" width="8.125" style="36" hidden="1" customWidth="1"/>
    <col min="6" max="6" width="9.625" style="37" hidden="1" customWidth="1"/>
    <col min="7" max="7" width="17.5" style="37" hidden="1" customWidth="1"/>
    <col min="8" max="8" width="12.5" style="38" hidden="1" customWidth="1"/>
    <col min="9" max="9" width="7" style="39" hidden="1" customWidth="1"/>
    <col min="10" max="11" width="7" style="36" hidden="1" customWidth="1"/>
    <col min="12" max="12" width="13.875" style="36" hidden="1" customWidth="1"/>
    <col min="13" max="13" width="7.875" style="36" hidden="1" customWidth="1"/>
    <col min="14" max="14" width="9.5" style="36" hidden="1" customWidth="1"/>
    <col min="15" max="15" width="6.875" style="36" hidden="1" customWidth="1"/>
    <col min="16" max="16" width="9" style="36" hidden="1" customWidth="1"/>
    <col min="17" max="17" width="5.875" style="36" hidden="1" customWidth="1"/>
    <col min="18" max="18" width="5.25" style="36" hidden="1" customWidth="1"/>
    <col min="19" max="19" width="6.5" style="36" hidden="1" customWidth="1"/>
    <col min="20" max="21" width="7" style="36" hidden="1" customWidth="1"/>
    <col min="22" max="22" width="10.625" style="36" hidden="1" customWidth="1"/>
    <col min="23" max="23" width="10.5" style="36" hidden="1" customWidth="1"/>
    <col min="24" max="24" width="7" style="36" hidden="1" customWidth="1"/>
    <col min="25" max="16384" width="7" style="36"/>
  </cols>
  <sheetData>
    <row r="1" ht="29.25" customHeight="1" spans="1:1">
      <c r="A1" s="40" t="s">
        <v>416</v>
      </c>
    </row>
    <row r="2" ht="28.5" customHeight="1" spans="1:8">
      <c r="A2" s="41" t="s">
        <v>27</v>
      </c>
      <c r="B2" s="43"/>
      <c r="F2" s="36"/>
      <c r="G2" s="36"/>
      <c r="H2" s="36"/>
    </row>
    <row r="3" s="31" customFormat="1" ht="21.75" customHeight="1" spans="1:12">
      <c r="A3" s="34"/>
      <c r="B3" s="167" t="s">
        <v>86</v>
      </c>
      <c r="D3" s="31">
        <v>12.11</v>
      </c>
      <c r="F3" s="31">
        <v>12.22</v>
      </c>
      <c r="I3" s="35"/>
      <c r="L3" s="31">
        <v>1.2</v>
      </c>
    </row>
    <row r="4" s="31" customFormat="1" ht="39" customHeight="1" spans="1:14">
      <c r="A4" s="130" t="s">
        <v>54</v>
      </c>
      <c r="B4" s="148" t="s">
        <v>87</v>
      </c>
      <c r="F4" s="48" t="s">
        <v>88</v>
      </c>
      <c r="G4" s="48" t="s">
        <v>89</v>
      </c>
      <c r="H4" s="48" t="s">
        <v>90</v>
      </c>
      <c r="I4" s="35"/>
      <c r="L4" s="48" t="s">
        <v>88</v>
      </c>
      <c r="M4" s="68" t="s">
        <v>89</v>
      </c>
      <c r="N4" s="48" t="s">
        <v>90</v>
      </c>
    </row>
    <row r="5" s="34" customFormat="1" ht="39" customHeight="1" spans="1:24">
      <c r="A5" s="168" t="s">
        <v>91</v>
      </c>
      <c r="B5" s="134"/>
      <c r="C5" s="34">
        <v>105429</v>
      </c>
      <c r="D5" s="34">
        <v>595734.14</v>
      </c>
      <c r="E5" s="34">
        <f>104401+13602</f>
        <v>118003</v>
      </c>
      <c r="F5" s="169" t="s">
        <v>92</v>
      </c>
      <c r="G5" s="169" t="s">
        <v>93</v>
      </c>
      <c r="H5" s="169">
        <v>596221.15</v>
      </c>
      <c r="I5" s="34" t="e">
        <f>F5-A5</f>
        <v>#VALUE!</v>
      </c>
      <c r="J5" s="34">
        <f t="shared" ref="J5:J8" si="0">H5-B5</f>
        <v>596221.15</v>
      </c>
      <c r="K5" s="34">
        <v>75943</v>
      </c>
      <c r="L5" s="169" t="s">
        <v>92</v>
      </c>
      <c r="M5" s="169" t="s">
        <v>93</v>
      </c>
      <c r="N5" s="169">
        <v>643048.95</v>
      </c>
      <c r="O5" s="34" t="e">
        <f>L5-A5</f>
        <v>#VALUE!</v>
      </c>
      <c r="P5" s="34">
        <f t="shared" ref="P5:P8" si="1">N5-B5</f>
        <v>643048.95</v>
      </c>
      <c r="R5" s="34">
        <v>717759</v>
      </c>
      <c r="T5" s="172" t="s">
        <v>92</v>
      </c>
      <c r="U5" s="172" t="s">
        <v>93</v>
      </c>
      <c r="V5" s="172">
        <v>659380.53</v>
      </c>
      <c r="W5" s="34">
        <f t="shared" ref="W5:W8" si="2">B5-V5</f>
        <v>-659380.53</v>
      </c>
      <c r="X5" s="34" t="e">
        <f>T5-A5</f>
        <v>#VALUE!</v>
      </c>
    </row>
    <row r="6" s="31" customFormat="1" ht="39" customHeight="1" spans="1:24">
      <c r="A6" s="170" t="s">
        <v>340</v>
      </c>
      <c r="B6" s="151"/>
      <c r="C6" s="66"/>
      <c r="D6" s="66">
        <v>135.6</v>
      </c>
      <c r="F6" s="54" t="s">
        <v>384</v>
      </c>
      <c r="G6" s="54" t="s">
        <v>385</v>
      </c>
      <c r="H6" s="69">
        <v>135.6</v>
      </c>
      <c r="I6" s="35" t="e">
        <f>F6-A6</f>
        <v>#VALUE!</v>
      </c>
      <c r="J6" s="52">
        <f t="shared" si="0"/>
        <v>135.6</v>
      </c>
      <c r="K6" s="52"/>
      <c r="L6" s="54" t="s">
        <v>384</v>
      </c>
      <c r="M6" s="54" t="s">
        <v>385</v>
      </c>
      <c r="N6" s="69">
        <v>135.6</v>
      </c>
      <c r="O6" s="35" t="e">
        <f>L6-A6</f>
        <v>#VALUE!</v>
      </c>
      <c r="P6" s="52">
        <f t="shared" si="1"/>
        <v>135.6</v>
      </c>
      <c r="T6" s="74" t="s">
        <v>384</v>
      </c>
      <c r="U6" s="74" t="s">
        <v>385</v>
      </c>
      <c r="V6" s="75">
        <v>135.6</v>
      </c>
      <c r="W6" s="31">
        <f t="shared" si="2"/>
        <v>-135.6</v>
      </c>
      <c r="X6" s="31" t="e">
        <f>T6-A6</f>
        <v>#VALUE!</v>
      </c>
    </row>
    <row r="7" s="31" customFormat="1" ht="39" customHeight="1" spans="1:24">
      <c r="A7" s="168" t="s">
        <v>417</v>
      </c>
      <c r="B7" s="151"/>
      <c r="C7" s="52">
        <v>105429</v>
      </c>
      <c r="D7" s="53">
        <v>595734.14</v>
      </c>
      <c r="E7" s="31">
        <f>104401+13602</f>
        <v>118003</v>
      </c>
      <c r="F7" s="54" t="s">
        <v>92</v>
      </c>
      <c r="G7" s="54" t="s">
        <v>93</v>
      </c>
      <c r="H7" s="69">
        <v>596221.15</v>
      </c>
      <c r="I7" s="35" t="e">
        <f>F7-A7</f>
        <v>#VALUE!</v>
      </c>
      <c r="J7" s="52">
        <f t="shared" si="0"/>
        <v>596221.15</v>
      </c>
      <c r="K7" s="52">
        <v>75943</v>
      </c>
      <c r="L7" s="54" t="s">
        <v>92</v>
      </c>
      <c r="M7" s="54" t="s">
        <v>93</v>
      </c>
      <c r="N7" s="69">
        <v>643048.95</v>
      </c>
      <c r="O7" s="35" t="e">
        <f>L7-A7</f>
        <v>#VALUE!</v>
      </c>
      <c r="P7" s="52">
        <f t="shared" si="1"/>
        <v>643048.95</v>
      </c>
      <c r="R7" s="31">
        <v>717759</v>
      </c>
      <c r="T7" s="74" t="s">
        <v>92</v>
      </c>
      <c r="U7" s="74" t="s">
        <v>93</v>
      </c>
      <c r="V7" s="75">
        <v>659380.53</v>
      </c>
      <c r="W7" s="31">
        <f t="shared" si="2"/>
        <v>-659380.53</v>
      </c>
      <c r="X7" s="31" t="e">
        <f>T7-A7</f>
        <v>#VALUE!</v>
      </c>
    </row>
    <row r="8" s="31" customFormat="1" ht="39" customHeight="1" spans="1:24">
      <c r="A8" s="170" t="s">
        <v>340</v>
      </c>
      <c r="B8" s="151"/>
      <c r="C8" s="66"/>
      <c r="D8" s="66">
        <v>135.6</v>
      </c>
      <c r="F8" s="54" t="s">
        <v>384</v>
      </c>
      <c r="G8" s="54" t="s">
        <v>385</v>
      </c>
      <c r="H8" s="69">
        <v>135.6</v>
      </c>
      <c r="I8" s="35" t="e">
        <f>F8-A8</f>
        <v>#VALUE!</v>
      </c>
      <c r="J8" s="52">
        <f t="shared" si="0"/>
        <v>135.6</v>
      </c>
      <c r="K8" s="52"/>
      <c r="L8" s="54" t="s">
        <v>384</v>
      </c>
      <c r="M8" s="54" t="s">
        <v>385</v>
      </c>
      <c r="N8" s="69">
        <v>135.6</v>
      </c>
      <c r="O8" s="35" t="e">
        <f>L8-A8</f>
        <v>#VALUE!</v>
      </c>
      <c r="P8" s="52">
        <f t="shared" si="1"/>
        <v>135.6</v>
      </c>
      <c r="T8" s="74" t="s">
        <v>384</v>
      </c>
      <c r="U8" s="74" t="s">
        <v>385</v>
      </c>
      <c r="V8" s="75">
        <v>135.6</v>
      </c>
      <c r="W8" s="31">
        <f t="shared" si="2"/>
        <v>-135.6</v>
      </c>
      <c r="X8" s="31" t="e">
        <f>T8-A8</f>
        <v>#VALUE!</v>
      </c>
    </row>
    <row r="9" s="31" customFormat="1" ht="39" customHeight="1" spans="1:23">
      <c r="A9" s="171" t="s">
        <v>123</v>
      </c>
      <c r="B9" s="163"/>
      <c r="F9" s="48" t="str">
        <f>""</f>
        <v/>
      </c>
      <c r="G9" s="48" t="str">
        <f>""</f>
        <v/>
      </c>
      <c r="H9" s="48" t="str">
        <f>""</f>
        <v/>
      </c>
      <c r="I9" s="35"/>
      <c r="L9" s="48" t="str">
        <f>""</f>
        <v/>
      </c>
      <c r="M9" s="68" t="str">
        <f>""</f>
        <v/>
      </c>
      <c r="N9" s="48" t="str">
        <f>""</f>
        <v/>
      </c>
      <c r="V9" s="166" t="e">
        <f>V10+#REF!+#REF!+#REF!+#REF!+#REF!+#REF!+#REF!+#REF!+#REF!+#REF!+#REF!+#REF!+#REF!+#REF!+#REF!+#REF!+#REF!+#REF!+#REF!+#REF!</f>
        <v>#REF!</v>
      </c>
      <c r="W9" s="166" t="e">
        <f>W10+#REF!+#REF!+#REF!+#REF!+#REF!+#REF!+#REF!+#REF!+#REF!+#REF!+#REF!+#REF!+#REF!+#REF!+#REF!+#REF!+#REF!+#REF!+#REF!+#REF!</f>
        <v>#REF!</v>
      </c>
    </row>
    <row r="10" ht="19.5" customHeight="1" spans="16:24">
      <c r="P10" s="80"/>
      <c r="T10" s="142" t="s">
        <v>124</v>
      </c>
      <c r="U10" s="142" t="s">
        <v>125</v>
      </c>
      <c r="V10" s="143">
        <v>19998</v>
      </c>
      <c r="W10" s="36">
        <f>B10-V10</f>
        <v>-19998</v>
      </c>
      <c r="X10" s="36">
        <f>T10-A10</f>
        <v>232</v>
      </c>
    </row>
    <row r="11" ht="19.5" customHeight="1" spans="16:24">
      <c r="P11" s="80"/>
      <c r="T11" s="142" t="s">
        <v>126</v>
      </c>
      <c r="U11" s="142" t="s">
        <v>127</v>
      </c>
      <c r="V11" s="143">
        <v>19998</v>
      </c>
      <c r="W11" s="36">
        <f>B11-V11</f>
        <v>-19998</v>
      </c>
      <c r="X11" s="36">
        <f>T11-A11</f>
        <v>23203</v>
      </c>
    </row>
    <row r="12" ht="19.5" customHeight="1" spans="1:24">
      <c r="A12" s="126" t="s">
        <v>415</v>
      </c>
      <c r="P12" s="80"/>
      <c r="T12" s="142" t="s">
        <v>128</v>
      </c>
      <c r="U12" s="142" t="s">
        <v>129</v>
      </c>
      <c r="V12" s="143">
        <v>19998</v>
      </c>
      <c r="W12" s="36">
        <f>B12-V12</f>
        <v>-19998</v>
      </c>
      <c r="X12" s="36" t="e">
        <f>T12-A12</f>
        <v>#VALUE!</v>
      </c>
    </row>
    <row r="13" ht="19.5" customHeight="1" spans="16:16">
      <c r="P13" s="80"/>
    </row>
    <row r="14" ht="19.5" customHeight="1" spans="16:16">
      <c r="P14" s="80"/>
    </row>
    <row r="15" ht="19.5" customHeight="1" spans="16:16">
      <c r="P15" s="80"/>
    </row>
    <row r="16" ht="19.5" customHeight="1" spans="16:16">
      <c r="P16" s="80"/>
    </row>
    <row r="17" ht="19.5" customHeight="1" spans="16:16">
      <c r="P17" s="80"/>
    </row>
    <row r="18" ht="19.5" customHeight="1" spans="16:16">
      <c r="P18" s="80"/>
    </row>
    <row r="19" ht="19.5" customHeight="1" spans="16:16">
      <c r="P19" s="80"/>
    </row>
    <row r="20" ht="19.5" customHeight="1" spans="16:16">
      <c r="P20" s="80"/>
    </row>
    <row r="21" ht="19.5" customHeight="1" spans="16:16">
      <c r="P21" s="80"/>
    </row>
    <row r="22" ht="19.5" customHeight="1" spans="16:16">
      <c r="P22" s="80"/>
    </row>
    <row r="23" ht="19.5" customHeight="1" spans="16:16">
      <c r="P23" s="80"/>
    </row>
    <row r="24" ht="19.5" customHeight="1" spans="16:16">
      <c r="P24" s="80"/>
    </row>
    <row r="25" ht="19.5" customHeight="1" spans="16:16">
      <c r="P25" s="8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B13" sqref="B13"/>
    </sheetView>
  </sheetViews>
  <sheetFormatPr defaultColWidth="7" defaultRowHeight="15"/>
  <cols>
    <col min="1" max="1" width="14.625" style="34" customWidth="1"/>
    <col min="2" max="2" width="46.625" style="31" customWidth="1"/>
    <col min="3" max="3" width="13" style="35" customWidth="1"/>
    <col min="4" max="4" width="10.375" style="31" hidden="1" customWidth="1"/>
    <col min="5" max="5" width="9.625" style="36" hidden="1" customWidth="1"/>
    <col min="6" max="6" width="8.125" style="36" hidden="1" customWidth="1"/>
    <col min="7" max="7" width="9.625" style="37" hidden="1" customWidth="1"/>
    <col min="8" max="8" width="17.5" style="37" hidden="1" customWidth="1"/>
    <col min="9" max="9" width="12.5" style="38" hidden="1" customWidth="1"/>
    <col min="10" max="10" width="7" style="39" hidden="1" customWidth="1"/>
    <col min="11" max="12" width="7" style="36" hidden="1" customWidth="1"/>
    <col min="13" max="13" width="13.875" style="36" hidden="1" customWidth="1"/>
    <col min="14" max="14" width="7.875" style="36" hidden="1" customWidth="1"/>
    <col min="15" max="15" width="9.5" style="36" hidden="1" customWidth="1"/>
    <col min="16" max="16" width="6.875" style="36" hidden="1" customWidth="1"/>
    <col min="17" max="17" width="9" style="36" hidden="1" customWidth="1"/>
    <col min="18" max="18" width="5.875" style="36" hidden="1" customWidth="1"/>
    <col min="19" max="19" width="5.25" style="36" hidden="1" customWidth="1"/>
    <col min="20" max="20" width="6.5" style="36" hidden="1" customWidth="1"/>
    <col min="21" max="22" width="7" style="36" hidden="1" customWidth="1"/>
    <col min="23" max="23" width="10.625" style="36" hidden="1" customWidth="1"/>
    <col min="24" max="24" width="10.5" style="36" hidden="1" customWidth="1"/>
    <col min="25" max="25" width="7" style="36" hidden="1" customWidth="1"/>
    <col min="26" max="16384" width="7" style="36"/>
  </cols>
  <sheetData>
    <row r="1" ht="23.25" customHeight="1" spans="1:1">
      <c r="A1" s="40" t="s">
        <v>418</v>
      </c>
    </row>
    <row r="2" ht="24" spans="1:9">
      <c r="A2" s="41" t="s">
        <v>29</v>
      </c>
      <c r="B2" s="42"/>
      <c r="C2" s="43"/>
      <c r="G2" s="36"/>
      <c r="H2" s="36"/>
      <c r="I2" s="36"/>
    </row>
    <row r="3" spans="3:13">
      <c r="C3" s="116" t="s">
        <v>326</v>
      </c>
      <c r="E3" s="36">
        <v>12.11</v>
      </c>
      <c r="G3" s="36">
        <v>12.22</v>
      </c>
      <c r="H3" s="36"/>
      <c r="I3" s="36"/>
      <c r="M3" s="36">
        <v>1.2</v>
      </c>
    </row>
    <row r="4" ht="45.75" customHeight="1" spans="1:15">
      <c r="A4" s="137" t="s">
        <v>419</v>
      </c>
      <c r="B4" s="147" t="s">
        <v>420</v>
      </c>
      <c r="C4" s="148" t="s">
        <v>87</v>
      </c>
      <c r="G4" s="138" t="s">
        <v>421</v>
      </c>
      <c r="H4" s="138" t="s">
        <v>422</v>
      </c>
      <c r="I4" s="138" t="s">
        <v>423</v>
      </c>
      <c r="M4" s="138" t="s">
        <v>421</v>
      </c>
      <c r="N4" s="141" t="s">
        <v>422</v>
      </c>
      <c r="O4" s="138" t="s">
        <v>423</v>
      </c>
    </row>
    <row r="5" ht="45.75" customHeight="1" spans="1:25">
      <c r="A5" s="149" t="s">
        <v>424</v>
      </c>
      <c r="B5" s="150" t="s">
        <v>425</v>
      </c>
      <c r="C5" s="151"/>
      <c r="D5" s="52">
        <v>105429</v>
      </c>
      <c r="E5" s="135">
        <v>595734.14</v>
      </c>
      <c r="F5" s="36">
        <f>104401+13602</f>
        <v>118003</v>
      </c>
      <c r="G5" s="37" t="s">
        <v>92</v>
      </c>
      <c r="H5" s="37" t="s">
        <v>335</v>
      </c>
      <c r="I5" s="38">
        <v>596221.15</v>
      </c>
      <c r="J5" s="39">
        <f t="shared" ref="J5:J11" si="0">G5-A5</f>
        <v>-22</v>
      </c>
      <c r="K5" s="80">
        <f t="shared" ref="K5:K11" si="1">I5-C5</f>
        <v>596221.15</v>
      </c>
      <c r="L5" s="80">
        <v>75943</v>
      </c>
      <c r="M5" s="37" t="s">
        <v>92</v>
      </c>
      <c r="N5" s="37" t="s">
        <v>335</v>
      </c>
      <c r="O5" s="38">
        <v>643048.95</v>
      </c>
      <c r="P5" s="39">
        <f t="shared" ref="P5:P11" si="2">M5-A5</f>
        <v>-22</v>
      </c>
      <c r="Q5" s="80">
        <f t="shared" ref="Q5:Q11" si="3">O5-C5</f>
        <v>643048.95</v>
      </c>
      <c r="S5" s="36">
        <v>717759</v>
      </c>
      <c r="U5" s="142" t="s">
        <v>92</v>
      </c>
      <c r="V5" s="142" t="s">
        <v>335</v>
      </c>
      <c r="W5" s="143">
        <v>659380.53</v>
      </c>
      <c r="X5" s="36">
        <f t="shared" ref="X5:X11" si="4">C5-W5</f>
        <v>-659380.53</v>
      </c>
      <c r="Y5" s="36">
        <f t="shared" ref="Y5:Y11" si="5">U5-A5</f>
        <v>-22</v>
      </c>
    </row>
    <row r="6" s="145" customFormat="1" ht="45.75" customHeight="1" spans="1:25">
      <c r="A6" s="152" t="s">
        <v>426</v>
      </c>
      <c r="B6" s="153" t="s">
        <v>427</v>
      </c>
      <c r="C6" s="136"/>
      <c r="D6" s="154"/>
      <c r="E6" s="145">
        <v>7616.62</v>
      </c>
      <c r="G6" s="155" t="s">
        <v>102</v>
      </c>
      <c r="H6" s="155" t="s">
        <v>428</v>
      </c>
      <c r="I6" s="155">
        <v>7616.62</v>
      </c>
      <c r="J6" s="145">
        <f t="shared" si="0"/>
        <v>-2200</v>
      </c>
      <c r="K6" s="145">
        <f t="shared" si="1"/>
        <v>7616.62</v>
      </c>
      <c r="M6" s="155" t="s">
        <v>102</v>
      </c>
      <c r="N6" s="155" t="s">
        <v>428</v>
      </c>
      <c r="O6" s="155">
        <v>7749.58</v>
      </c>
      <c r="P6" s="145">
        <f t="shared" si="2"/>
        <v>-2200</v>
      </c>
      <c r="Q6" s="145">
        <f t="shared" si="3"/>
        <v>7749.58</v>
      </c>
      <c r="U6" s="164" t="s">
        <v>102</v>
      </c>
      <c r="V6" s="164" t="s">
        <v>428</v>
      </c>
      <c r="W6" s="164">
        <v>8475.47</v>
      </c>
      <c r="X6" s="145">
        <f t="shared" si="4"/>
        <v>-8475.47</v>
      </c>
      <c r="Y6" s="145">
        <f t="shared" si="5"/>
        <v>-2200</v>
      </c>
    </row>
    <row r="7" s="146" customFormat="1" ht="45.75" customHeight="1" spans="1:25">
      <c r="A7" s="156" t="s">
        <v>429</v>
      </c>
      <c r="B7" s="156" t="s">
        <v>430</v>
      </c>
      <c r="C7" s="156"/>
      <c r="D7" s="157"/>
      <c r="E7" s="146">
        <v>3922.87</v>
      </c>
      <c r="G7" s="158" t="s">
        <v>105</v>
      </c>
      <c r="H7" s="158" t="s">
        <v>431</v>
      </c>
      <c r="I7" s="158">
        <v>3922.87</v>
      </c>
      <c r="J7" s="146">
        <f t="shared" si="0"/>
        <v>-220000</v>
      </c>
      <c r="K7" s="146">
        <f t="shared" si="1"/>
        <v>3922.87</v>
      </c>
      <c r="L7" s="146">
        <v>750</v>
      </c>
      <c r="M7" s="158" t="s">
        <v>105</v>
      </c>
      <c r="N7" s="158" t="s">
        <v>431</v>
      </c>
      <c r="O7" s="158">
        <v>4041.81</v>
      </c>
      <c r="P7" s="146">
        <f t="shared" si="2"/>
        <v>-220000</v>
      </c>
      <c r="Q7" s="146">
        <f t="shared" si="3"/>
        <v>4041.81</v>
      </c>
      <c r="U7" s="165" t="s">
        <v>105</v>
      </c>
      <c r="V7" s="165" t="s">
        <v>431</v>
      </c>
      <c r="W7" s="165">
        <v>4680.94</v>
      </c>
      <c r="X7" s="146">
        <f t="shared" si="4"/>
        <v>-4680.94</v>
      </c>
      <c r="Y7" s="146">
        <f t="shared" si="5"/>
        <v>-220000</v>
      </c>
    </row>
    <row r="8" ht="45.75" customHeight="1" spans="1:25">
      <c r="A8" s="136" t="s">
        <v>340</v>
      </c>
      <c r="B8" s="159"/>
      <c r="C8" s="151"/>
      <c r="D8" s="66"/>
      <c r="E8" s="160">
        <v>135.6</v>
      </c>
      <c r="G8" s="37" t="s">
        <v>384</v>
      </c>
      <c r="H8" s="37" t="s">
        <v>432</v>
      </c>
      <c r="I8" s="38">
        <v>135.6</v>
      </c>
      <c r="J8" s="39" t="e">
        <f t="shared" si="0"/>
        <v>#VALUE!</v>
      </c>
      <c r="K8" s="80">
        <f t="shared" si="1"/>
        <v>135.6</v>
      </c>
      <c r="L8" s="80"/>
      <c r="M8" s="37" t="s">
        <v>384</v>
      </c>
      <c r="N8" s="37" t="s">
        <v>432</v>
      </c>
      <c r="O8" s="38">
        <v>135.6</v>
      </c>
      <c r="P8" s="39" t="e">
        <f t="shared" si="2"/>
        <v>#VALUE!</v>
      </c>
      <c r="Q8" s="80">
        <f t="shared" si="3"/>
        <v>135.6</v>
      </c>
      <c r="U8" s="142" t="s">
        <v>384</v>
      </c>
      <c r="V8" s="142" t="s">
        <v>432</v>
      </c>
      <c r="W8" s="143">
        <v>135.6</v>
      </c>
      <c r="X8" s="36">
        <f t="shared" si="4"/>
        <v>-135.6</v>
      </c>
      <c r="Y8" s="36" t="e">
        <f t="shared" si="5"/>
        <v>#VALUE!</v>
      </c>
    </row>
    <row r="9" ht="45.75" customHeight="1" spans="1:25">
      <c r="A9" s="152" t="s">
        <v>433</v>
      </c>
      <c r="B9" s="152" t="s">
        <v>434</v>
      </c>
      <c r="C9" s="151"/>
      <c r="D9" s="52"/>
      <c r="E9" s="80">
        <v>7616.62</v>
      </c>
      <c r="G9" s="37" t="s">
        <v>102</v>
      </c>
      <c r="H9" s="37" t="s">
        <v>428</v>
      </c>
      <c r="I9" s="38">
        <v>7616.62</v>
      </c>
      <c r="J9" s="39">
        <f t="shared" si="0"/>
        <v>-2201</v>
      </c>
      <c r="K9" s="80">
        <f t="shared" si="1"/>
        <v>7616.62</v>
      </c>
      <c r="L9" s="80"/>
      <c r="M9" s="37" t="s">
        <v>102</v>
      </c>
      <c r="N9" s="37" t="s">
        <v>428</v>
      </c>
      <c r="O9" s="38">
        <v>7749.58</v>
      </c>
      <c r="P9" s="39">
        <f t="shared" si="2"/>
        <v>-2201</v>
      </c>
      <c r="Q9" s="80">
        <f t="shared" si="3"/>
        <v>7749.58</v>
      </c>
      <c r="U9" s="142" t="s">
        <v>102</v>
      </c>
      <c r="V9" s="142" t="s">
        <v>428</v>
      </c>
      <c r="W9" s="143">
        <v>8475.47</v>
      </c>
      <c r="X9" s="36">
        <f t="shared" si="4"/>
        <v>-8475.47</v>
      </c>
      <c r="Y9" s="36">
        <f t="shared" si="5"/>
        <v>-2201</v>
      </c>
    </row>
    <row r="10" ht="45.75" customHeight="1" spans="1:25">
      <c r="A10" s="156" t="s">
        <v>435</v>
      </c>
      <c r="B10" s="156" t="s">
        <v>436</v>
      </c>
      <c r="C10" s="151"/>
      <c r="D10" s="52"/>
      <c r="E10" s="80">
        <v>3922.87</v>
      </c>
      <c r="G10" s="37" t="s">
        <v>105</v>
      </c>
      <c r="H10" s="37" t="s">
        <v>431</v>
      </c>
      <c r="I10" s="38">
        <v>3922.87</v>
      </c>
      <c r="J10" s="39">
        <f t="shared" si="0"/>
        <v>-220100</v>
      </c>
      <c r="K10" s="80">
        <f t="shared" si="1"/>
        <v>3922.87</v>
      </c>
      <c r="L10" s="80">
        <v>750</v>
      </c>
      <c r="M10" s="37" t="s">
        <v>105</v>
      </c>
      <c r="N10" s="37" t="s">
        <v>431</v>
      </c>
      <c r="O10" s="38">
        <v>4041.81</v>
      </c>
      <c r="P10" s="39">
        <f t="shared" si="2"/>
        <v>-220100</v>
      </c>
      <c r="Q10" s="80">
        <f t="shared" si="3"/>
        <v>4041.81</v>
      </c>
      <c r="U10" s="142" t="s">
        <v>105</v>
      </c>
      <c r="V10" s="142" t="s">
        <v>431</v>
      </c>
      <c r="W10" s="143">
        <v>4680.94</v>
      </c>
      <c r="X10" s="36">
        <f t="shared" si="4"/>
        <v>-4680.94</v>
      </c>
      <c r="Y10" s="36">
        <f t="shared" si="5"/>
        <v>-220100</v>
      </c>
    </row>
    <row r="11" ht="45.75" customHeight="1" spans="1:25">
      <c r="A11" s="136" t="s">
        <v>340</v>
      </c>
      <c r="B11" s="159"/>
      <c r="C11" s="151"/>
      <c r="D11" s="66"/>
      <c r="E11" s="160">
        <v>135.6</v>
      </c>
      <c r="G11" s="37" t="s">
        <v>384</v>
      </c>
      <c r="H11" s="37" t="s">
        <v>432</v>
      </c>
      <c r="I11" s="38">
        <v>135.6</v>
      </c>
      <c r="J11" s="39" t="e">
        <f t="shared" si="0"/>
        <v>#VALUE!</v>
      </c>
      <c r="K11" s="80">
        <f t="shared" si="1"/>
        <v>135.6</v>
      </c>
      <c r="L11" s="80"/>
      <c r="M11" s="37" t="s">
        <v>384</v>
      </c>
      <c r="N11" s="37" t="s">
        <v>432</v>
      </c>
      <c r="O11" s="38">
        <v>135.6</v>
      </c>
      <c r="P11" s="39" t="e">
        <f t="shared" si="2"/>
        <v>#VALUE!</v>
      </c>
      <c r="Q11" s="80">
        <f t="shared" si="3"/>
        <v>135.6</v>
      </c>
      <c r="U11" s="142" t="s">
        <v>384</v>
      </c>
      <c r="V11" s="142" t="s">
        <v>432</v>
      </c>
      <c r="W11" s="143">
        <v>135.6</v>
      </c>
      <c r="X11" s="36">
        <f t="shared" si="4"/>
        <v>-135.6</v>
      </c>
      <c r="Y11" s="36" t="e">
        <f t="shared" si="5"/>
        <v>#VALUE!</v>
      </c>
    </row>
    <row r="12" ht="45.75" customHeight="1" spans="1:24">
      <c r="A12" s="161" t="s">
        <v>342</v>
      </c>
      <c r="B12" s="162"/>
      <c r="C12" s="163"/>
      <c r="G12" s="138" t="str">
        <f>""</f>
        <v/>
      </c>
      <c r="H12" s="138" t="str">
        <f>""</f>
        <v/>
      </c>
      <c r="I12" s="138" t="str">
        <f>""</f>
        <v/>
      </c>
      <c r="M12" s="138" t="str">
        <f>""</f>
        <v/>
      </c>
      <c r="N12" s="141" t="str">
        <f>""</f>
        <v/>
      </c>
      <c r="O12" s="138" t="str">
        <f>""</f>
        <v/>
      </c>
      <c r="W12" s="166" t="e">
        <f>W13+#REF!+#REF!+#REF!+#REF!+#REF!+#REF!+#REF!+#REF!+#REF!+#REF!+#REF!+#REF!+#REF!+#REF!+#REF!+#REF!+#REF!+#REF!+#REF!+#REF!</f>
        <v>#REF!</v>
      </c>
      <c r="X12" s="166" t="e">
        <f>X13+#REF!+#REF!+#REF!+#REF!+#REF!+#REF!+#REF!+#REF!+#REF!+#REF!+#REF!+#REF!+#REF!+#REF!+#REF!+#REF!+#REF!+#REF!+#REF!+#REF!</f>
        <v>#REF!</v>
      </c>
    </row>
    <row r="13" ht="19.5" customHeight="1" spans="17:25">
      <c r="Q13" s="80"/>
      <c r="U13" s="142" t="s">
        <v>124</v>
      </c>
      <c r="V13" s="142" t="s">
        <v>125</v>
      </c>
      <c r="W13" s="143">
        <v>19998</v>
      </c>
      <c r="X13" s="36">
        <f>C13-W13</f>
        <v>-19998</v>
      </c>
      <c r="Y13" s="36">
        <f>U13-A13</f>
        <v>232</v>
      </c>
    </row>
    <row r="14" ht="19.5" customHeight="1" spans="17:25">
      <c r="Q14" s="80"/>
      <c r="U14" s="142" t="s">
        <v>126</v>
      </c>
      <c r="V14" s="142" t="s">
        <v>127</v>
      </c>
      <c r="W14" s="143">
        <v>19998</v>
      </c>
      <c r="X14" s="36">
        <f>C14-W14</f>
        <v>-19998</v>
      </c>
      <c r="Y14" s="36">
        <f>U14-A14</f>
        <v>23203</v>
      </c>
    </row>
    <row r="15" ht="19.5" customHeight="1" spans="2:25">
      <c r="B15" s="126" t="s">
        <v>415</v>
      </c>
      <c r="Q15" s="80"/>
      <c r="U15" s="142" t="s">
        <v>128</v>
      </c>
      <c r="V15" s="142" t="s">
        <v>129</v>
      </c>
      <c r="W15" s="143">
        <v>19998</v>
      </c>
      <c r="X15" s="36">
        <f>C15-W15</f>
        <v>-19998</v>
      </c>
      <c r="Y15" s="36">
        <f>U15-A15</f>
        <v>2320301</v>
      </c>
    </row>
    <row r="16" ht="19.5" customHeight="1" spans="17:17">
      <c r="Q16" s="80"/>
    </row>
    <row r="17" ht="19.5" customHeight="1" spans="17:17">
      <c r="Q17" s="80"/>
    </row>
    <row r="18" ht="19.5" customHeight="1" spans="17:17">
      <c r="Q18" s="80"/>
    </row>
    <row r="19" ht="19.5" customHeight="1" spans="17:17">
      <c r="Q19" s="80"/>
    </row>
    <row r="20" ht="19.5" customHeight="1" spans="17:17">
      <c r="Q20" s="80"/>
    </row>
    <row r="21" ht="19.5" customHeight="1" spans="17:17">
      <c r="Q21" s="80"/>
    </row>
    <row r="22" ht="19.5" customHeight="1" spans="17:17">
      <c r="Q22" s="80"/>
    </row>
    <row r="23" ht="19.5" customHeight="1" spans="17:17">
      <c r="Q23" s="80"/>
    </row>
    <row r="24" ht="19.5" customHeight="1" spans="17:17">
      <c r="Q24" s="80"/>
    </row>
    <row r="25" ht="19.5" customHeight="1" spans="17:17">
      <c r="Q25" s="80"/>
    </row>
    <row r="26" ht="19.5" customHeight="1" spans="17:17">
      <c r="Q26" s="80"/>
    </row>
    <row r="27" ht="19.5" customHeight="1" spans="17:17">
      <c r="Q27" s="80"/>
    </row>
    <row r="28" ht="19.5" customHeight="1" spans="17:17">
      <c r="Q28" s="80"/>
    </row>
  </sheetData>
  <mergeCells count="2">
    <mergeCell ref="A2:C2"/>
    <mergeCell ref="A12:B1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34" customWidth="1"/>
    <col min="3" max="3" width="10.375" style="31" hidden="1" customWidth="1"/>
    <col min="4" max="4" width="9.625" style="36" hidden="1" customWidth="1"/>
    <col min="5" max="5" width="8.125" style="36" hidden="1" customWidth="1"/>
    <col min="6" max="6" width="9.625" style="37" hidden="1" customWidth="1"/>
    <col min="7" max="7" width="17.5" style="37" hidden="1" customWidth="1"/>
    <col min="8" max="8" width="12.5" style="38" hidden="1" customWidth="1"/>
    <col min="9" max="9" width="7" style="39" hidden="1" customWidth="1"/>
    <col min="10" max="11" width="7" style="36" hidden="1" customWidth="1"/>
    <col min="12" max="12" width="13.875" style="36" hidden="1" customWidth="1"/>
    <col min="13" max="13" width="7.875" style="36" hidden="1" customWidth="1"/>
    <col min="14" max="14" width="9.5" style="36" hidden="1" customWidth="1"/>
    <col min="15" max="15" width="6.875" style="36" hidden="1" customWidth="1"/>
    <col min="16" max="16" width="9" style="36" hidden="1" customWidth="1"/>
    <col min="17" max="17" width="5.875" style="36" hidden="1" customWidth="1"/>
    <col min="18" max="18" width="5.25" style="36" hidden="1" customWidth="1"/>
    <col min="19" max="19" width="6.5" style="36" hidden="1" customWidth="1"/>
    <col min="20" max="21" width="7" style="36" hidden="1" customWidth="1"/>
    <col min="22" max="22" width="10.625" style="36" hidden="1" customWidth="1"/>
    <col min="23" max="23" width="10.5" style="36" hidden="1" customWidth="1"/>
    <col min="24" max="24" width="7" style="36" hidden="1" customWidth="1"/>
    <col min="25" max="16384" width="7" style="36"/>
  </cols>
  <sheetData>
    <row r="1" ht="21.75" customHeight="1" spans="1:2">
      <c r="A1" s="40" t="s">
        <v>437</v>
      </c>
      <c r="B1" s="40"/>
    </row>
    <row r="2" ht="51.75" customHeight="1" spans="1:8">
      <c r="A2" s="128" t="s">
        <v>31</v>
      </c>
      <c r="B2" s="129"/>
      <c r="F2" s="36"/>
      <c r="G2" s="36"/>
      <c r="H2" s="36"/>
    </row>
    <row r="3" spans="2:12">
      <c r="B3" s="116" t="s">
        <v>326</v>
      </c>
      <c r="D3" s="36">
        <v>12.11</v>
      </c>
      <c r="F3" s="36">
        <v>12.22</v>
      </c>
      <c r="G3" s="36"/>
      <c r="H3" s="36"/>
      <c r="L3" s="36">
        <v>1.2</v>
      </c>
    </row>
    <row r="4" s="127" customFormat="1" ht="39.75" customHeight="1" spans="1:14">
      <c r="A4" s="130" t="s">
        <v>327</v>
      </c>
      <c r="B4" s="130" t="s">
        <v>55</v>
      </c>
      <c r="C4" s="131"/>
      <c r="F4" s="132" t="s">
        <v>331</v>
      </c>
      <c r="G4" s="132" t="s">
        <v>332</v>
      </c>
      <c r="H4" s="132" t="s">
        <v>333</v>
      </c>
      <c r="I4" s="139"/>
      <c r="L4" s="132" t="s">
        <v>331</v>
      </c>
      <c r="M4" s="140" t="s">
        <v>332</v>
      </c>
      <c r="N4" s="132" t="s">
        <v>333</v>
      </c>
    </row>
    <row r="5" ht="39.75" customHeight="1" spans="1:24">
      <c r="A5" s="133" t="s">
        <v>334</v>
      </c>
      <c r="B5" s="134"/>
      <c r="C5" s="52">
        <v>105429</v>
      </c>
      <c r="D5" s="135">
        <v>595734.14</v>
      </c>
      <c r="E5" s="36">
        <f>104401+13602</f>
        <v>118003</v>
      </c>
      <c r="F5" s="37" t="s">
        <v>92</v>
      </c>
      <c r="G5" s="37" t="s">
        <v>335</v>
      </c>
      <c r="H5" s="38">
        <v>596221.15</v>
      </c>
      <c r="I5" s="39" t="e">
        <f>F5-A5</f>
        <v>#VALUE!</v>
      </c>
      <c r="J5" s="80" t="e">
        <f>H5-#REF!</f>
        <v>#REF!</v>
      </c>
      <c r="K5" s="80">
        <v>75943</v>
      </c>
      <c r="L5" s="37" t="s">
        <v>92</v>
      </c>
      <c r="M5" s="37" t="s">
        <v>335</v>
      </c>
      <c r="N5" s="38">
        <v>643048.95</v>
      </c>
      <c r="O5" s="39" t="e">
        <f>L5-A5</f>
        <v>#VALUE!</v>
      </c>
      <c r="P5" s="80" t="e">
        <f>N5-#REF!</f>
        <v>#REF!</v>
      </c>
      <c r="R5" s="36">
        <v>717759</v>
      </c>
      <c r="T5" s="142" t="s">
        <v>92</v>
      </c>
      <c r="U5" s="142" t="s">
        <v>335</v>
      </c>
      <c r="V5" s="143">
        <v>659380.53</v>
      </c>
      <c r="W5" s="36" t="e">
        <f>#REF!-V5</f>
        <v>#REF!</v>
      </c>
      <c r="X5" s="36" t="e">
        <f>T5-A5</f>
        <v>#VALUE!</v>
      </c>
    </row>
    <row r="6" ht="39.75" customHeight="1" spans="1:22">
      <c r="A6" s="133" t="s">
        <v>336</v>
      </c>
      <c r="B6" s="134"/>
      <c r="C6" s="52"/>
      <c r="D6" s="135"/>
      <c r="J6" s="80"/>
      <c r="K6" s="80"/>
      <c r="L6" s="37"/>
      <c r="M6" s="37"/>
      <c r="N6" s="38"/>
      <c r="O6" s="39"/>
      <c r="P6" s="80"/>
      <c r="T6" s="142"/>
      <c r="U6" s="142"/>
      <c r="V6" s="143"/>
    </row>
    <row r="7" ht="39.75" customHeight="1" spans="1:22">
      <c r="A7" s="133" t="s">
        <v>337</v>
      </c>
      <c r="B7" s="134"/>
      <c r="C7" s="52"/>
      <c r="D7" s="135"/>
      <c r="J7" s="80"/>
      <c r="K7" s="80"/>
      <c r="L7" s="37"/>
      <c r="M7" s="37"/>
      <c r="N7" s="38"/>
      <c r="O7" s="39"/>
      <c r="P7" s="80"/>
      <c r="T7" s="142"/>
      <c r="U7" s="142"/>
      <c r="V7" s="143"/>
    </row>
    <row r="8" ht="39.75" customHeight="1" spans="1:22">
      <c r="A8" s="133" t="s">
        <v>338</v>
      </c>
      <c r="B8" s="134"/>
      <c r="C8" s="52"/>
      <c r="D8" s="135"/>
      <c r="J8" s="80"/>
      <c r="K8" s="80"/>
      <c r="L8" s="37"/>
      <c r="M8" s="37"/>
      <c r="N8" s="38"/>
      <c r="O8" s="39"/>
      <c r="P8" s="80"/>
      <c r="T8" s="142"/>
      <c r="U8" s="142"/>
      <c r="V8" s="143"/>
    </row>
    <row r="9" ht="39.75" customHeight="1" spans="1:22">
      <c r="A9" s="133" t="s">
        <v>339</v>
      </c>
      <c r="B9" s="134"/>
      <c r="C9" s="52"/>
      <c r="D9" s="135"/>
      <c r="J9" s="80"/>
      <c r="K9" s="80"/>
      <c r="L9" s="37"/>
      <c r="M9" s="37"/>
      <c r="N9" s="38"/>
      <c r="O9" s="39"/>
      <c r="P9" s="80"/>
      <c r="T9" s="142"/>
      <c r="U9" s="142"/>
      <c r="V9" s="143"/>
    </row>
    <row r="10" ht="39.75" customHeight="1" spans="1:22">
      <c r="A10" s="133" t="s">
        <v>340</v>
      </c>
      <c r="B10" s="134"/>
      <c r="C10" s="52"/>
      <c r="D10" s="135"/>
      <c r="J10" s="80"/>
      <c r="K10" s="80"/>
      <c r="L10" s="37"/>
      <c r="M10" s="37"/>
      <c r="N10" s="38"/>
      <c r="O10" s="39"/>
      <c r="P10" s="80"/>
      <c r="T10" s="142"/>
      <c r="U10" s="142"/>
      <c r="V10" s="143"/>
    </row>
    <row r="11" ht="39.75" customHeight="1" spans="1:22">
      <c r="A11" s="133" t="s">
        <v>341</v>
      </c>
      <c r="B11" s="136"/>
      <c r="C11" s="52"/>
      <c r="D11" s="80"/>
      <c r="J11" s="80"/>
      <c r="K11" s="80"/>
      <c r="L11" s="37"/>
      <c r="M11" s="37"/>
      <c r="N11" s="38"/>
      <c r="O11" s="39"/>
      <c r="P11" s="80"/>
      <c r="T11" s="142"/>
      <c r="U11" s="142"/>
      <c r="V11" s="143"/>
    </row>
    <row r="12" ht="39.75" customHeight="1" spans="1:23">
      <c r="A12" s="137" t="s">
        <v>342</v>
      </c>
      <c r="B12" s="134"/>
      <c r="F12" s="138" t="str">
        <f>""</f>
        <v/>
      </c>
      <c r="G12" s="138" t="str">
        <f>""</f>
        <v/>
      </c>
      <c r="H12" s="138" t="str">
        <f>""</f>
        <v/>
      </c>
      <c r="L12" s="138" t="str">
        <f>""</f>
        <v/>
      </c>
      <c r="M12" s="141" t="str">
        <f>""</f>
        <v/>
      </c>
      <c r="N12" s="138" t="str">
        <f>""</f>
        <v/>
      </c>
      <c r="V12" s="144" t="e">
        <f>V13+#REF!+#REF!+#REF!+#REF!+#REF!+#REF!+#REF!+#REF!+#REF!+#REF!+#REF!+#REF!+#REF!+#REF!+#REF!+#REF!+#REF!+#REF!+#REF!+#REF!</f>
        <v>#REF!</v>
      </c>
      <c r="W12" s="144" t="e">
        <f>W13+#REF!+#REF!+#REF!+#REF!+#REF!+#REF!+#REF!+#REF!+#REF!+#REF!+#REF!+#REF!+#REF!+#REF!+#REF!+#REF!+#REF!+#REF!+#REF!+#REF!</f>
        <v>#REF!</v>
      </c>
    </row>
    <row r="13" ht="19.5" customHeight="1" spans="16:24">
      <c r="P13" s="80"/>
      <c r="T13" s="142" t="s">
        <v>124</v>
      </c>
      <c r="U13" s="142" t="s">
        <v>125</v>
      </c>
      <c r="V13" s="143">
        <v>19998</v>
      </c>
      <c r="W13" s="36" t="e">
        <f>#REF!-V13</f>
        <v>#REF!</v>
      </c>
      <c r="X13" s="36">
        <f>T13-A13</f>
        <v>232</v>
      </c>
    </row>
    <row r="14" ht="19.5" customHeight="1" spans="16:24">
      <c r="P14" s="80"/>
      <c r="T14" s="142" t="s">
        <v>126</v>
      </c>
      <c r="U14" s="142" t="s">
        <v>127</v>
      </c>
      <c r="V14" s="143">
        <v>19998</v>
      </c>
      <c r="W14" s="36" t="e">
        <f>#REF!-V14</f>
        <v>#REF!</v>
      </c>
      <c r="X14" s="36">
        <f>T14-A14</f>
        <v>23203</v>
      </c>
    </row>
    <row r="15" ht="19.5" customHeight="1" spans="16:24">
      <c r="P15" s="80"/>
      <c r="T15" s="142" t="s">
        <v>128</v>
      </c>
      <c r="U15" s="142" t="s">
        <v>129</v>
      </c>
      <c r="V15" s="143">
        <v>19998</v>
      </c>
      <c r="W15" s="36" t="e">
        <f>#REF!-V15</f>
        <v>#REF!</v>
      </c>
      <c r="X15" s="36">
        <f>T15-A15</f>
        <v>2320301</v>
      </c>
    </row>
    <row r="16" ht="19.5" customHeight="1" spans="1:16">
      <c r="A16" s="126" t="s">
        <v>415</v>
      </c>
      <c r="P16" s="80"/>
    </row>
    <row r="17" s="36" customFormat="1" ht="19.5" customHeight="1" spans="16:16">
      <c r="P17" s="80"/>
    </row>
    <row r="18" s="36" customFormat="1" ht="19.5" customHeight="1" spans="16:16">
      <c r="P18" s="80"/>
    </row>
    <row r="19" s="36" customFormat="1" ht="19.5" customHeight="1" spans="16:16">
      <c r="P19" s="80"/>
    </row>
    <row r="20" s="36" customFormat="1" ht="19.5" customHeight="1" spans="16:16">
      <c r="P20" s="80"/>
    </row>
    <row r="21" s="36" customFormat="1" ht="19.5" customHeight="1" spans="16:16">
      <c r="P21" s="80"/>
    </row>
    <row r="22" s="36" customFormat="1" ht="19.5" customHeight="1" spans="16:16">
      <c r="P22" s="80"/>
    </row>
    <row r="23" s="36" customFormat="1" ht="19.5" customHeight="1" spans="16:16">
      <c r="P23" s="80"/>
    </row>
    <row r="24" s="36" customFormat="1" ht="19.5" customHeight="1" spans="16:16">
      <c r="P24" s="80"/>
    </row>
    <row r="25" s="36" customFormat="1" ht="19.5" customHeight="1" spans="16:16">
      <c r="P25" s="80"/>
    </row>
    <row r="26" s="36" customFormat="1" ht="19.5" customHeight="1" spans="16:16">
      <c r="P26" s="80"/>
    </row>
    <row r="27" s="36" customFormat="1" ht="19.5" customHeight="1" spans="16:16">
      <c r="P27" s="80"/>
    </row>
    <row r="28" s="36" customFormat="1" ht="19.5" customHeight="1" spans="16:16">
      <c r="P28" s="8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F29" sqref="F29"/>
    </sheetView>
  </sheetViews>
  <sheetFormatPr defaultColWidth="7.875" defaultRowHeight="15.75" outlineLevelCol="4"/>
  <cols>
    <col min="1" max="2" width="37.625" style="110" customWidth="1"/>
    <col min="3" max="3" width="8" style="110" customWidth="1"/>
    <col min="4" max="4" width="7.875" style="110" customWidth="1"/>
    <col min="5" max="5" width="8.5" style="110" hidden="1" customWidth="1"/>
    <col min="6" max="6" width="7.875" style="110" hidden="1" customWidth="1"/>
    <col min="7" max="254" width="7.875" style="110"/>
    <col min="255" max="255" width="35.75" style="110" customWidth="1"/>
    <col min="256" max="256" width="7.875" style="110" hidden="1" customWidth="1"/>
    <col min="257" max="258" width="12" style="110" customWidth="1"/>
    <col min="259" max="259" width="8" style="110" customWidth="1"/>
    <col min="260" max="260" width="7.875" style="110" customWidth="1"/>
    <col min="261" max="262" width="7.875" style="110" hidden="1" customWidth="1"/>
    <col min="263" max="510" width="7.875" style="110"/>
    <col min="511" max="511" width="35.75" style="110" customWidth="1"/>
    <col min="512" max="512" width="7.875" style="110" hidden="1" customWidth="1"/>
    <col min="513" max="514" width="12" style="110" customWidth="1"/>
    <col min="515" max="515" width="8" style="110" customWidth="1"/>
    <col min="516" max="516" width="7.875" style="110" customWidth="1"/>
    <col min="517" max="518" width="7.875" style="110" hidden="1" customWidth="1"/>
    <col min="519" max="766" width="7.875" style="110"/>
    <col min="767" max="767" width="35.75" style="110" customWidth="1"/>
    <col min="768" max="768" width="7.875" style="110" hidden="1" customWidth="1"/>
    <col min="769" max="770" width="12" style="110" customWidth="1"/>
    <col min="771" max="771" width="8" style="110" customWidth="1"/>
    <col min="772" max="772" width="7.875" style="110" customWidth="1"/>
    <col min="773" max="774" width="7.875" style="110" hidden="1" customWidth="1"/>
    <col min="775" max="1022" width="7.875" style="110"/>
    <col min="1023" max="1023" width="35.75" style="110" customWidth="1"/>
    <col min="1024" max="1024" width="7.875" style="110" hidden="1" customWidth="1"/>
    <col min="1025" max="1026" width="12" style="110" customWidth="1"/>
    <col min="1027" max="1027" width="8" style="110" customWidth="1"/>
    <col min="1028" max="1028" width="7.875" style="110" customWidth="1"/>
    <col min="1029" max="1030" width="7.875" style="110" hidden="1" customWidth="1"/>
    <col min="1031" max="1278" width="7.875" style="110"/>
    <col min="1279" max="1279" width="35.75" style="110" customWidth="1"/>
    <col min="1280" max="1280" width="7.875" style="110" hidden="1" customWidth="1"/>
    <col min="1281" max="1282" width="12" style="110" customWidth="1"/>
    <col min="1283" max="1283" width="8" style="110" customWidth="1"/>
    <col min="1284" max="1284" width="7.875" style="110" customWidth="1"/>
    <col min="1285" max="1286" width="7.875" style="110" hidden="1" customWidth="1"/>
    <col min="1287" max="1534" width="7.875" style="110"/>
    <col min="1535" max="1535" width="35.75" style="110" customWidth="1"/>
    <col min="1536" max="1536" width="7.875" style="110" hidden="1" customWidth="1"/>
    <col min="1537" max="1538" width="12" style="110" customWidth="1"/>
    <col min="1539" max="1539" width="8" style="110" customWidth="1"/>
    <col min="1540" max="1540" width="7.875" style="110" customWidth="1"/>
    <col min="1541" max="1542" width="7.875" style="110" hidden="1" customWidth="1"/>
    <col min="1543" max="1790" width="7.875" style="110"/>
    <col min="1791" max="1791" width="35.75" style="110" customWidth="1"/>
    <col min="1792" max="1792" width="7.875" style="110" hidden="1" customWidth="1"/>
    <col min="1793" max="1794" width="12" style="110" customWidth="1"/>
    <col min="1795" max="1795" width="8" style="110" customWidth="1"/>
    <col min="1796" max="1796" width="7.875" style="110" customWidth="1"/>
    <col min="1797" max="1798" width="7.875" style="110" hidden="1" customWidth="1"/>
    <col min="1799" max="2046" width="7.875" style="110"/>
    <col min="2047" max="2047" width="35.75" style="110" customWidth="1"/>
    <col min="2048" max="2048" width="7.875" style="110" hidden="1" customWidth="1"/>
    <col min="2049" max="2050" width="12" style="110" customWidth="1"/>
    <col min="2051" max="2051" width="8" style="110" customWidth="1"/>
    <col min="2052" max="2052" width="7.875" style="110" customWidth="1"/>
    <col min="2053" max="2054" width="7.875" style="110" hidden="1" customWidth="1"/>
    <col min="2055" max="2302" width="7.875" style="110"/>
    <col min="2303" max="2303" width="35.75" style="110" customWidth="1"/>
    <col min="2304" max="2304" width="7.875" style="110" hidden="1" customWidth="1"/>
    <col min="2305" max="2306" width="12" style="110" customWidth="1"/>
    <col min="2307" max="2307" width="8" style="110" customWidth="1"/>
    <col min="2308" max="2308" width="7.875" style="110" customWidth="1"/>
    <col min="2309" max="2310" width="7.875" style="110" hidden="1" customWidth="1"/>
    <col min="2311" max="2558" width="7.875" style="110"/>
    <col min="2559" max="2559" width="35.75" style="110" customWidth="1"/>
    <col min="2560" max="2560" width="7.875" style="110" hidden="1" customWidth="1"/>
    <col min="2561" max="2562" width="12" style="110" customWidth="1"/>
    <col min="2563" max="2563" width="8" style="110" customWidth="1"/>
    <col min="2564" max="2564" width="7.875" style="110" customWidth="1"/>
    <col min="2565" max="2566" width="7.875" style="110" hidden="1" customWidth="1"/>
    <col min="2567" max="2814" width="7.875" style="110"/>
    <col min="2815" max="2815" width="35.75" style="110" customWidth="1"/>
    <col min="2816" max="2816" width="7.875" style="110" hidden="1" customWidth="1"/>
    <col min="2817" max="2818" width="12" style="110" customWidth="1"/>
    <col min="2819" max="2819" width="8" style="110" customWidth="1"/>
    <col min="2820" max="2820" width="7.875" style="110" customWidth="1"/>
    <col min="2821" max="2822" width="7.875" style="110" hidden="1" customWidth="1"/>
    <col min="2823" max="3070" width="7.875" style="110"/>
    <col min="3071" max="3071" width="35.75" style="110" customWidth="1"/>
    <col min="3072" max="3072" width="7.875" style="110" hidden="1" customWidth="1"/>
    <col min="3073" max="3074" width="12" style="110" customWidth="1"/>
    <col min="3075" max="3075" width="8" style="110" customWidth="1"/>
    <col min="3076" max="3076" width="7.875" style="110" customWidth="1"/>
    <col min="3077" max="3078" width="7.875" style="110" hidden="1" customWidth="1"/>
    <col min="3079" max="3326" width="7.875" style="110"/>
    <col min="3327" max="3327" width="35.75" style="110" customWidth="1"/>
    <col min="3328" max="3328" width="7.875" style="110" hidden="1" customWidth="1"/>
    <col min="3329" max="3330" width="12" style="110" customWidth="1"/>
    <col min="3331" max="3331" width="8" style="110" customWidth="1"/>
    <col min="3332" max="3332" width="7.875" style="110" customWidth="1"/>
    <col min="3333" max="3334" width="7.875" style="110" hidden="1" customWidth="1"/>
    <col min="3335" max="3582" width="7.875" style="110"/>
    <col min="3583" max="3583" width="35.75" style="110" customWidth="1"/>
    <col min="3584" max="3584" width="7.875" style="110" hidden="1" customWidth="1"/>
    <col min="3585" max="3586" width="12" style="110" customWidth="1"/>
    <col min="3587" max="3587" width="8" style="110" customWidth="1"/>
    <col min="3588" max="3588" width="7.875" style="110" customWidth="1"/>
    <col min="3589" max="3590" width="7.875" style="110" hidden="1" customWidth="1"/>
    <col min="3591" max="3838" width="7.875" style="110"/>
    <col min="3839" max="3839" width="35.75" style="110" customWidth="1"/>
    <col min="3840" max="3840" width="7.875" style="110" hidden="1" customWidth="1"/>
    <col min="3841" max="3842" width="12" style="110" customWidth="1"/>
    <col min="3843" max="3843" width="8" style="110" customWidth="1"/>
    <col min="3844" max="3844" width="7.875" style="110" customWidth="1"/>
    <col min="3845" max="3846" width="7.875" style="110" hidden="1" customWidth="1"/>
    <col min="3847" max="4094" width="7.875" style="110"/>
    <col min="4095" max="4095" width="35.75" style="110" customWidth="1"/>
    <col min="4096" max="4096" width="7.875" style="110" hidden="1" customWidth="1"/>
    <col min="4097" max="4098" width="12" style="110" customWidth="1"/>
    <col min="4099" max="4099" width="8" style="110" customWidth="1"/>
    <col min="4100" max="4100" width="7.875" style="110" customWidth="1"/>
    <col min="4101" max="4102" width="7.875" style="110" hidden="1" customWidth="1"/>
    <col min="4103" max="4350" width="7.875" style="110"/>
    <col min="4351" max="4351" width="35.75" style="110" customWidth="1"/>
    <col min="4352" max="4352" width="7.875" style="110" hidden="1" customWidth="1"/>
    <col min="4353" max="4354" width="12" style="110" customWidth="1"/>
    <col min="4355" max="4355" width="8" style="110" customWidth="1"/>
    <col min="4356" max="4356" width="7.875" style="110" customWidth="1"/>
    <col min="4357" max="4358" width="7.875" style="110" hidden="1" customWidth="1"/>
    <col min="4359" max="4606" width="7.875" style="110"/>
    <col min="4607" max="4607" width="35.75" style="110" customWidth="1"/>
    <col min="4608" max="4608" width="7.875" style="110" hidden="1" customWidth="1"/>
    <col min="4609" max="4610" width="12" style="110" customWidth="1"/>
    <col min="4611" max="4611" width="8" style="110" customWidth="1"/>
    <col min="4612" max="4612" width="7.875" style="110" customWidth="1"/>
    <col min="4613" max="4614" width="7.875" style="110" hidden="1" customWidth="1"/>
    <col min="4615" max="4862" width="7.875" style="110"/>
    <col min="4863" max="4863" width="35.75" style="110" customWidth="1"/>
    <col min="4864" max="4864" width="7.875" style="110" hidden="1" customWidth="1"/>
    <col min="4865" max="4866" width="12" style="110" customWidth="1"/>
    <col min="4867" max="4867" width="8" style="110" customWidth="1"/>
    <col min="4868" max="4868" width="7.875" style="110" customWidth="1"/>
    <col min="4869" max="4870" width="7.875" style="110" hidden="1" customWidth="1"/>
    <col min="4871" max="5118" width="7.875" style="110"/>
    <col min="5119" max="5119" width="35.75" style="110" customWidth="1"/>
    <col min="5120" max="5120" width="7.875" style="110" hidden="1" customWidth="1"/>
    <col min="5121" max="5122" width="12" style="110" customWidth="1"/>
    <col min="5123" max="5123" width="8" style="110" customWidth="1"/>
    <col min="5124" max="5124" width="7.875" style="110" customWidth="1"/>
    <col min="5125" max="5126" width="7.875" style="110" hidden="1" customWidth="1"/>
    <col min="5127" max="5374" width="7.875" style="110"/>
    <col min="5375" max="5375" width="35.75" style="110" customWidth="1"/>
    <col min="5376" max="5376" width="7.875" style="110" hidden="1" customWidth="1"/>
    <col min="5377" max="5378" width="12" style="110" customWidth="1"/>
    <col min="5379" max="5379" width="8" style="110" customWidth="1"/>
    <col min="5380" max="5380" width="7.875" style="110" customWidth="1"/>
    <col min="5381" max="5382" width="7.875" style="110" hidden="1" customWidth="1"/>
    <col min="5383" max="5630" width="7.875" style="110"/>
    <col min="5631" max="5631" width="35.75" style="110" customWidth="1"/>
    <col min="5632" max="5632" width="7.875" style="110" hidden="1" customWidth="1"/>
    <col min="5633" max="5634" width="12" style="110" customWidth="1"/>
    <col min="5635" max="5635" width="8" style="110" customWidth="1"/>
    <col min="5636" max="5636" width="7.875" style="110" customWidth="1"/>
    <col min="5637" max="5638" width="7.875" style="110" hidden="1" customWidth="1"/>
    <col min="5639" max="5886" width="7.875" style="110"/>
    <col min="5887" max="5887" width="35.75" style="110" customWidth="1"/>
    <col min="5888" max="5888" width="7.875" style="110" hidden="1" customWidth="1"/>
    <col min="5889" max="5890" width="12" style="110" customWidth="1"/>
    <col min="5891" max="5891" width="8" style="110" customWidth="1"/>
    <col min="5892" max="5892" width="7.875" style="110" customWidth="1"/>
    <col min="5893" max="5894" width="7.875" style="110" hidden="1" customWidth="1"/>
    <col min="5895" max="6142" width="7.875" style="110"/>
    <col min="6143" max="6143" width="35.75" style="110" customWidth="1"/>
    <col min="6144" max="6144" width="7.875" style="110" hidden="1" customWidth="1"/>
    <col min="6145" max="6146" width="12" style="110" customWidth="1"/>
    <col min="6147" max="6147" width="8" style="110" customWidth="1"/>
    <col min="6148" max="6148" width="7.875" style="110" customWidth="1"/>
    <col min="6149" max="6150" width="7.875" style="110" hidden="1" customWidth="1"/>
    <col min="6151" max="6398" width="7.875" style="110"/>
    <col min="6399" max="6399" width="35.75" style="110" customWidth="1"/>
    <col min="6400" max="6400" width="7.875" style="110" hidden="1" customWidth="1"/>
    <col min="6401" max="6402" width="12" style="110" customWidth="1"/>
    <col min="6403" max="6403" width="8" style="110" customWidth="1"/>
    <col min="6404" max="6404" width="7.875" style="110" customWidth="1"/>
    <col min="6405" max="6406" width="7.875" style="110" hidden="1" customWidth="1"/>
    <col min="6407" max="6654" width="7.875" style="110"/>
    <col min="6655" max="6655" width="35.75" style="110" customWidth="1"/>
    <col min="6656" max="6656" width="7.875" style="110" hidden="1" customWidth="1"/>
    <col min="6657" max="6658" width="12" style="110" customWidth="1"/>
    <col min="6659" max="6659" width="8" style="110" customWidth="1"/>
    <col min="6660" max="6660" width="7.875" style="110" customWidth="1"/>
    <col min="6661" max="6662" width="7.875" style="110" hidden="1" customWidth="1"/>
    <col min="6663" max="6910" width="7.875" style="110"/>
    <col min="6911" max="6911" width="35.75" style="110" customWidth="1"/>
    <col min="6912" max="6912" width="7.875" style="110" hidden="1" customWidth="1"/>
    <col min="6913" max="6914" width="12" style="110" customWidth="1"/>
    <col min="6915" max="6915" width="8" style="110" customWidth="1"/>
    <col min="6916" max="6916" width="7.875" style="110" customWidth="1"/>
    <col min="6917" max="6918" width="7.875" style="110" hidden="1" customWidth="1"/>
    <col min="6919" max="7166" width="7.875" style="110"/>
    <col min="7167" max="7167" width="35.75" style="110" customWidth="1"/>
    <col min="7168" max="7168" width="7.875" style="110" hidden="1" customWidth="1"/>
    <col min="7169" max="7170" width="12" style="110" customWidth="1"/>
    <col min="7171" max="7171" width="8" style="110" customWidth="1"/>
    <col min="7172" max="7172" width="7.875" style="110" customWidth="1"/>
    <col min="7173" max="7174" width="7.875" style="110" hidden="1" customWidth="1"/>
    <col min="7175" max="7422" width="7.875" style="110"/>
    <col min="7423" max="7423" width="35.75" style="110" customWidth="1"/>
    <col min="7424" max="7424" width="7.875" style="110" hidden="1" customWidth="1"/>
    <col min="7425" max="7426" width="12" style="110" customWidth="1"/>
    <col min="7427" max="7427" width="8" style="110" customWidth="1"/>
    <col min="7428" max="7428" width="7.875" style="110" customWidth="1"/>
    <col min="7429" max="7430" width="7.875" style="110" hidden="1" customWidth="1"/>
    <col min="7431" max="7678" width="7.875" style="110"/>
    <col min="7679" max="7679" width="35.75" style="110" customWidth="1"/>
    <col min="7680" max="7680" width="7.875" style="110" hidden="1" customWidth="1"/>
    <col min="7681" max="7682" width="12" style="110" customWidth="1"/>
    <col min="7683" max="7683" width="8" style="110" customWidth="1"/>
    <col min="7684" max="7684" width="7.875" style="110" customWidth="1"/>
    <col min="7685" max="7686" width="7.875" style="110" hidden="1" customWidth="1"/>
    <col min="7687" max="7934" width="7.875" style="110"/>
    <col min="7935" max="7935" width="35.75" style="110" customWidth="1"/>
    <col min="7936" max="7936" width="7.875" style="110" hidden="1" customWidth="1"/>
    <col min="7937" max="7938" width="12" style="110" customWidth="1"/>
    <col min="7939" max="7939" width="8" style="110" customWidth="1"/>
    <col min="7940" max="7940" width="7.875" style="110" customWidth="1"/>
    <col min="7941" max="7942" width="7.875" style="110" hidden="1" customWidth="1"/>
    <col min="7943" max="8190" width="7.875" style="110"/>
    <col min="8191" max="8191" width="35.75" style="110" customWidth="1"/>
    <col min="8192" max="8192" width="7.875" style="110" hidden="1" customWidth="1"/>
    <col min="8193" max="8194" width="12" style="110" customWidth="1"/>
    <col min="8195" max="8195" width="8" style="110" customWidth="1"/>
    <col min="8196" max="8196" width="7.875" style="110" customWidth="1"/>
    <col min="8197" max="8198" width="7.875" style="110" hidden="1" customWidth="1"/>
    <col min="8199" max="8446" width="7.875" style="110"/>
    <col min="8447" max="8447" width="35.75" style="110" customWidth="1"/>
    <col min="8448" max="8448" width="7.875" style="110" hidden="1" customWidth="1"/>
    <col min="8449" max="8450" width="12" style="110" customWidth="1"/>
    <col min="8451" max="8451" width="8" style="110" customWidth="1"/>
    <col min="8452" max="8452" width="7.875" style="110" customWidth="1"/>
    <col min="8453" max="8454" width="7.875" style="110" hidden="1" customWidth="1"/>
    <col min="8455" max="8702" width="7.875" style="110"/>
    <col min="8703" max="8703" width="35.75" style="110" customWidth="1"/>
    <col min="8704" max="8704" width="7.875" style="110" hidden="1" customWidth="1"/>
    <col min="8705" max="8706" width="12" style="110" customWidth="1"/>
    <col min="8707" max="8707" width="8" style="110" customWidth="1"/>
    <col min="8708" max="8708" width="7.875" style="110" customWidth="1"/>
    <col min="8709" max="8710" width="7.875" style="110" hidden="1" customWidth="1"/>
    <col min="8711" max="8958" width="7.875" style="110"/>
    <col min="8959" max="8959" width="35.75" style="110" customWidth="1"/>
    <col min="8960" max="8960" width="7.875" style="110" hidden="1" customWidth="1"/>
    <col min="8961" max="8962" width="12" style="110" customWidth="1"/>
    <col min="8963" max="8963" width="8" style="110" customWidth="1"/>
    <col min="8964" max="8964" width="7.875" style="110" customWidth="1"/>
    <col min="8965" max="8966" width="7.875" style="110" hidden="1" customWidth="1"/>
    <col min="8967" max="9214" width="7.875" style="110"/>
    <col min="9215" max="9215" width="35.75" style="110" customWidth="1"/>
    <col min="9216" max="9216" width="7.875" style="110" hidden="1" customWidth="1"/>
    <col min="9217" max="9218" width="12" style="110" customWidth="1"/>
    <col min="9219" max="9219" width="8" style="110" customWidth="1"/>
    <col min="9220" max="9220" width="7.875" style="110" customWidth="1"/>
    <col min="9221" max="9222" width="7.875" style="110" hidden="1" customWidth="1"/>
    <col min="9223" max="9470" width="7.875" style="110"/>
    <col min="9471" max="9471" width="35.75" style="110" customWidth="1"/>
    <col min="9472" max="9472" width="7.875" style="110" hidden="1" customWidth="1"/>
    <col min="9473" max="9474" width="12" style="110" customWidth="1"/>
    <col min="9475" max="9475" width="8" style="110" customWidth="1"/>
    <col min="9476" max="9476" width="7.875" style="110" customWidth="1"/>
    <col min="9477" max="9478" width="7.875" style="110" hidden="1" customWidth="1"/>
    <col min="9479" max="9726" width="7.875" style="110"/>
    <col min="9727" max="9727" width="35.75" style="110" customWidth="1"/>
    <col min="9728" max="9728" width="7.875" style="110" hidden="1" customWidth="1"/>
    <col min="9729" max="9730" width="12" style="110" customWidth="1"/>
    <col min="9731" max="9731" width="8" style="110" customWidth="1"/>
    <col min="9732" max="9732" width="7.875" style="110" customWidth="1"/>
    <col min="9733" max="9734" width="7.875" style="110" hidden="1" customWidth="1"/>
    <col min="9735" max="9982" width="7.875" style="110"/>
    <col min="9983" max="9983" width="35.75" style="110" customWidth="1"/>
    <col min="9984" max="9984" width="7.875" style="110" hidden="1" customWidth="1"/>
    <col min="9985" max="9986" width="12" style="110" customWidth="1"/>
    <col min="9987" max="9987" width="8" style="110" customWidth="1"/>
    <col min="9988" max="9988" width="7.875" style="110" customWidth="1"/>
    <col min="9989" max="9990" width="7.875" style="110" hidden="1" customWidth="1"/>
    <col min="9991" max="10238" width="7.875" style="110"/>
    <col min="10239" max="10239" width="35.75" style="110" customWidth="1"/>
    <col min="10240" max="10240" width="7.875" style="110" hidden="1" customWidth="1"/>
    <col min="10241" max="10242" width="12" style="110" customWidth="1"/>
    <col min="10243" max="10243" width="8" style="110" customWidth="1"/>
    <col min="10244" max="10244" width="7.875" style="110" customWidth="1"/>
    <col min="10245" max="10246" width="7.875" style="110" hidden="1" customWidth="1"/>
    <col min="10247" max="10494" width="7.875" style="110"/>
    <col min="10495" max="10495" width="35.75" style="110" customWidth="1"/>
    <col min="10496" max="10496" width="7.875" style="110" hidden="1" customWidth="1"/>
    <col min="10497" max="10498" width="12" style="110" customWidth="1"/>
    <col min="10499" max="10499" width="8" style="110" customWidth="1"/>
    <col min="10500" max="10500" width="7.875" style="110" customWidth="1"/>
    <col min="10501" max="10502" width="7.875" style="110" hidden="1" customWidth="1"/>
    <col min="10503" max="10750" width="7.875" style="110"/>
    <col min="10751" max="10751" width="35.75" style="110" customWidth="1"/>
    <col min="10752" max="10752" width="7.875" style="110" hidden="1" customWidth="1"/>
    <col min="10753" max="10754" width="12" style="110" customWidth="1"/>
    <col min="10755" max="10755" width="8" style="110" customWidth="1"/>
    <col min="10756" max="10756" width="7.875" style="110" customWidth="1"/>
    <col min="10757" max="10758" width="7.875" style="110" hidden="1" customWidth="1"/>
    <col min="10759" max="11006" width="7.875" style="110"/>
    <col min="11007" max="11007" width="35.75" style="110" customWidth="1"/>
    <col min="11008" max="11008" width="7.875" style="110" hidden="1" customWidth="1"/>
    <col min="11009" max="11010" width="12" style="110" customWidth="1"/>
    <col min="11011" max="11011" width="8" style="110" customWidth="1"/>
    <col min="11012" max="11012" width="7.875" style="110" customWidth="1"/>
    <col min="11013" max="11014" width="7.875" style="110" hidden="1" customWidth="1"/>
    <col min="11015" max="11262" width="7.875" style="110"/>
    <col min="11263" max="11263" width="35.75" style="110" customWidth="1"/>
    <col min="11264" max="11264" width="7.875" style="110" hidden="1" customWidth="1"/>
    <col min="11265" max="11266" width="12" style="110" customWidth="1"/>
    <col min="11267" max="11267" width="8" style="110" customWidth="1"/>
    <col min="11268" max="11268" width="7.875" style="110" customWidth="1"/>
    <col min="11269" max="11270" width="7.875" style="110" hidden="1" customWidth="1"/>
    <col min="11271" max="11518" width="7.875" style="110"/>
    <col min="11519" max="11519" width="35.75" style="110" customWidth="1"/>
    <col min="11520" max="11520" width="7.875" style="110" hidden="1" customWidth="1"/>
    <col min="11521" max="11522" width="12" style="110" customWidth="1"/>
    <col min="11523" max="11523" width="8" style="110" customWidth="1"/>
    <col min="11524" max="11524" width="7.875" style="110" customWidth="1"/>
    <col min="11525" max="11526" width="7.875" style="110" hidden="1" customWidth="1"/>
    <col min="11527" max="11774" width="7.875" style="110"/>
    <col min="11775" max="11775" width="35.75" style="110" customWidth="1"/>
    <col min="11776" max="11776" width="7.875" style="110" hidden="1" customWidth="1"/>
    <col min="11777" max="11778" width="12" style="110" customWidth="1"/>
    <col min="11779" max="11779" width="8" style="110" customWidth="1"/>
    <col min="11780" max="11780" width="7.875" style="110" customWidth="1"/>
    <col min="11781" max="11782" width="7.875" style="110" hidden="1" customWidth="1"/>
    <col min="11783" max="12030" width="7.875" style="110"/>
    <col min="12031" max="12031" width="35.75" style="110" customWidth="1"/>
    <col min="12032" max="12032" width="7.875" style="110" hidden="1" customWidth="1"/>
    <col min="12033" max="12034" width="12" style="110" customWidth="1"/>
    <col min="12035" max="12035" width="8" style="110" customWidth="1"/>
    <col min="12036" max="12036" width="7.875" style="110" customWidth="1"/>
    <col min="12037" max="12038" width="7.875" style="110" hidden="1" customWidth="1"/>
    <col min="12039" max="12286" width="7.875" style="110"/>
    <col min="12287" max="12287" width="35.75" style="110" customWidth="1"/>
    <col min="12288" max="12288" width="7.875" style="110" hidden="1" customWidth="1"/>
    <col min="12289" max="12290" width="12" style="110" customWidth="1"/>
    <col min="12291" max="12291" width="8" style="110" customWidth="1"/>
    <col min="12292" max="12292" width="7.875" style="110" customWidth="1"/>
    <col min="12293" max="12294" width="7.875" style="110" hidden="1" customWidth="1"/>
    <col min="12295" max="12542" width="7.875" style="110"/>
    <col min="12543" max="12543" width="35.75" style="110" customWidth="1"/>
    <col min="12544" max="12544" width="7.875" style="110" hidden="1" customWidth="1"/>
    <col min="12545" max="12546" width="12" style="110" customWidth="1"/>
    <col min="12547" max="12547" width="8" style="110" customWidth="1"/>
    <col min="12548" max="12548" width="7.875" style="110" customWidth="1"/>
    <col min="12549" max="12550" width="7.875" style="110" hidden="1" customWidth="1"/>
    <col min="12551" max="12798" width="7.875" style="110"/>
    <col min="12799" max="12799" width="35.75" style="110" customWidth="1"/>
    <col min="12800" max="12800" width="7.875" style="110" hidden="1" customWidth="1"/>
    <col min="12801" max="12802" width="12" style="110" customWidth="1"/>
    <col min="12803" max="12803" width="8" style="110" customWidth="1"/>
    <col min="12804" max="12804" width="7.875" style="110" customWidth="1"/>
    <col min="12805" max="12806" width="7.875" style="110" hidden="1" customWidth="1"/>
    <col min="12807" max="13054" width="7.875" style="110"/>
    <col min="13055" max="13055" width="35.75" style="110" customWidth="1"/>
    <col min="13056" max="13056" width="7.875" style="110" hidden="1" customWidth="1"/>
    <col min="13057" max="13058" width="12" style="110" customWidth="1"/>
    <col min="13059" max="13059" width="8" style="110" customWidth="1"/>
    <col min="13060" max="13060" width="7.875" style="110" customWidth="1"/>
    <col min="13061" max="13062" width="7.875" style="110" hidden="1" customWidth="1"/>
    <col min="13063" max="13310" width="7.875" style="110"/>
    <col min="13311" max="13311" width="35.75" style="110" customWidth="1"/>
    <col min="13312" max="13312" width="7.875" style="110" hidden="1" customWidth="1"/>
    <col min="13313" max="13314" width="12" style="110" customWidth="1"/>
    <col min="13315" max="13315" width="8" style="110" customWidth="1"/>
    <col min="13316" max="13316" width="7.875" style="110" customWidth="1"/>
    <col min="13317" max="13318" width="7.875" style="110" hidden="1" customWidth="1"/>
    <col min="13319" max="13566" width="7.875" style="110"/>
    <col min="13567" max="13567" width="35.75" style="110" customWidth="1"/>
    <col min="13568" max="13568" width="7.875" style="110" hidden="1" customWidth="1"/>
    <col min="13569" max="13570" width="12" style="110" customWidth="1"/>
    <col min="13571" max="13571" width="8" style="110" customWidth="1"/>
    <col min="13572" max="13572" width="7.875" style="110" customWidth="1"/>
    <col min="13573" max="13574" width="7.875" style="110" hidden="1" customWidth="1"/>
    <col min="13575" max="13822" width="7.875" style="110"/>
    <col min="13823" max="13823" width="35.75" style="110" customWidth="1"/>
    <col min="13824" max="13824" width="7.875" style="110" hidden="1" customWidth="1"/>
    <col min="13825" max="13826" width="12" style="110" customWidth="1"/>
    <col min="13827" max="13827" width="8" style="110" customWidth="1"/>
    <col min="13828" max="13828" width="7.875" style="110" customWidth="1"/>
    <col min="13829" max="13830" width="7.875" style="110" hidden="1" customWidth="1"/>
    <col min="13831" max="14078" width="7.875" style="110"/>
    <col min="14079" max="14079" width="35.75" style="110" customWidth="1"/>
    <col min="14080" max="14080" width="7.875" style="110" hidden="1" customWidth="1"/>
    <col min="14081" max="14082" width="12" style="110" customWidth="1"/>
    <col min="14083" max="14083" width="8" style="110" customWidth="1"/>
    <col min="14084" max="14084" width="7.875" style="110" customWidth="1"/>
    <col min="14085" max="14086" width="7.875" style="110" hidden="1" customWidth="1"/>
    <col min="14087" max="14334" width="7.875" style="110"/>
    <col min="14335" max="14335" width="35.75" style="110" customWidth="1"/>
    <col min="14336" max="14336" width="7.875" style="110" hidden="1" customWidth="1"/>
    <col min="14337" max="14338" width="12" style="110" customWidth="1"/>
    <col min="14339" max="14339" width="8" style="110" customWidth="1"/>
    <col min="14340" max="14340" width="7.875" style="110" customWidth="1"/>
    <col min="14341" max="14342" width="7.875" style="110" hidden="1" customWidth="1"/>
    <col min="14343" max="14590" width="7.875" style="110"/>
    <col min="14591" max="14591" width="35.75" style="110" customWidth="1"/>
    <col min="14592" max="14592" width="7.875" style="110" hidden="1" customWidth="1"/>
    <col min="14593" max="14594" width="12" style="110" customWidth="1"/>
    <col min="14595" max="14595" width="8" style="110" customWidth="1"/>
    <col min="14596" max="14596" width="7.875" style="110" customWidth="1"/>
    <col min="14597" max="14598" width="7.875" style="110" hidden="1" customWidth="1"/>
    <col min="14599" max="14846" width="7.875" style="110"/>
    <col min="14847" max="14847" width="35.75" style="110" customWidth="1"/>
    <col min="14848" max="14848" width="7.875" style="110" hidden="1" customWidth="1"/>
    <col min="14849" max="14850" width="12" style="110" customWidth="1"/>
    <col min="14851" max="14851" width="8" style="110" customWidth="1"/>
    <col min="14852" max="14852" width="7.875" style="110" customWidth="1"/>
    <col min="14853" max="14854" width="7.875" style="110" hidden="1" customWidth="1"/>
    <col min="14855" max="15102" width="7.875" style="110"/>
    <col min="15103" max="15103" width="35.75" style="110" customWidth="1"/>
    <col min="15104" max="15104" width="7.875" style="110" hidden="1" customWidth="1"/>
    <col min="15105" max="15106" width="12" style="110" customWidth="1"/>
    <col min="15107" max="15107" width="8" style="110" customWidth="1"/>
    <col min="15108" max="15108" width="7.875" style="110" customWidth="1"/>
    <col min="15109" max="15110" width="7.875" style="110" hidden="1" customWidth="1"/>
    <col min="15111" max="15358" width="7.875" style="110"/>
    <col min="15359" max="15359" width="35.75" style="110" customWidth="1"/>
    <col min="15360" max="15360" width="7.875" style="110" hidden="1" customWidth="1"/>
    <col min="15361" max="15362" width="12" style="110" customWidth="1"/>
    <col min="15363" max="15363" width="8" style="110" customWidth="1"/>
    <col min="15364" max="15364" width="7.875" style="110" customWidth="1"/>
    <col min="15365" max="15366" width="7.875" style="110" hidden="1" customWidth="1"/>
    <col min="15367" max="15614" width="7.875" style="110"/>
    <col min="15615" max="15615" width="35.75" style="110" customWidth="1"/>
    <col min="15616" max="15616" width="7.875" style="110" hidden="1" customWidth="1"/>
    <col min="15617" max="15618" width="12" style="110" customWidth="1"/>
    <col min="15619" max="15619" width="8" style="110" customWidth="1"/>
    <col min="15620" max="15620" width="7.875" style="110" customWidth="1"/>
    <col min="15621" max="15622" width="7.875" style="110" hidden="1" customWidth="1"/>
    <col min="15623" max="15870" width="7.875" style="110"/>
    <col min="15871" max="15871" width="35.75" style="110" customWidth="1"/>
    <col min="15872" max="15872" width="7.875" style="110" hidden="1" customWidth="1"/>
    <col min="15873" max="15874" width="12" style="110" customWidth="1"/>
    <col min="15875" max="15875" width="8" style="110" customWidth="1"/>
    <col min="15876" max="15876" width="7.875" style="110" customWidth="1"/>
    <col min="15877" max="15878" width="7.875" style="110" hidden="1" customWidth="1"/>
    <col min="15879" max="16126" width="7.875" style="110"/>
    <col min="16127" max="16127" width="35.75" style="110" customWidth="1"/>
    <col min="16128" max="16128" width="7.875" style="110" hidden="1" customWidth="1"/>
    <col min="16129" max="16130" width="12" style="110" customWidth="1"/>
    <col min="16131" max="16131" width="8" style="110" customWidth="1"/>
    <col min="16132" max="16132" width="7.875" style="110" customWidth="1"/>
    <col min="16133" max="16134" width="7.875" style="110" hidden="1" customWidth="1"/>
    <col min="16135" max="16384" width="7.875" style="110"/>
  </cols>
  <sheetData>
    <row r="1" ht="27" customHeight="1" spans="1:2">
      <c r="A1" s="111" t="s">
        <v>438</v>
      </c>
      <c r="B1" s="112"/>
    </row>
    <row r="2" ht="39.95" customHeight="1" spans="1:2">
      <c r="A2" s="113" t="s">
        <v>33</v>
      </c>
      <c r="B2" s="114"/>
    </row>
    <row r="3" s="106" customFormat="1" ht="18.75" customHeight="1" spans="1:2">
      <c r="A3" s="115"/>
      <c r="B3" s="116" t="s">
        <v>326</v>
      </c>
    </row>
    <row r="4" s="107" customFormat="1" ht="53.25" customHeight="1" spans="1:3">
      <c r="A4" s="117" t="s">
        <v>345</v>
      </c>
      <c r="B4" s="118" t="s">
        <v>55</v>
      </c>
      <c r="C4" s="119"/>
    </row>
    <row r="5" s="108" customFormat="1" ht="53.25" customHeight="1" spans="1:3">
      <c r="A5" s="120"/>
      <c r="B5" s="120"/>
      <c r="C5" s="121"/>
    </row>
    <row r="6" s="106" customFormat="1" ht="53.25" customHeight="1" spans="1:5">
      <c r="A6" s="120"/>
      <c r="B6" s="120"/>
      <c r="C6" s="122"/>
      <c r="E6" s="106">
        <v>988753</v>
      </c>
    </row>
    <row r="7" s="106" customFormat="1" ht="53.25" customHeight="1" spans="1:5">
      <c r="A7" s="120"/>
      <c r="B7" s="120"/>
      <c r="C7" s="122"/>
      <c r="E7" s="106">
        <v>822672</v>
      </c>
    </row>
    <row r="8" s="109" customFormat="1" ht="53.25" customHeight="1" spans="1:3">
      <c r="A8" s="123" t="s">
        <v>342</v>
      </c>
      <c r="B8" s="124"/>
      <c r="C8" s="125"/>
    </row>
    <row r="13" spans="1:1">
      <c r="A13" s="126" t="s">
        <v>415</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C13" sqref="C6 C13"/>
    </sheetView>
  </sheetViews>
  <sheetFormatPr defaultColWidth="9" defaultRowHeight="15.75" outlineLevelCol="4"/>
  <cols>
    <col min="1" max="1" width="17.125" style="85" customWidth="1"/>
    <col min="2" max="2" width="43.375" style="86" customWidth="1"/>
    <col min="3" max="3" width="17.25" style="87" customWidth="1"/>
    <col min="4" max="16384" width="9" style="86"/>
  </cols>
  <sheetData>
    <row r="1" ht="22.5" customHeight="1" spans="1:1">
      <c r="A1" s="88" t="s">
        <v>439</v>
      </c>
    </row>
    <row r="2" ht="24.75" customHeight="1" spans="1:3">
      <c r="A2" s="89" t="s">
        <v>35</v>
      </c>
      <c r="B2" s="90"/>
      <c r="C2" s="90"/>
    </row>
    <row r="3" s="81" customFormat="1" ht="24" customHeight="1" spans="1:3">
      <c r="A3" s="88"/>
      <c r="C3" s="91" t="s">
        <v>86</v>
      </c>
    </row>
    <row r="4" s="82" customFormat="1" ht="33" customHeight="1" spans="1:3">
      <c r="A4" s="92" t="s">
        <v>132</v>
      </c>
      <c r="B4" s="92" t="s">
        <v>345</v>
      </c>
      <c r="C4" s="92" t="s">
        <v>55</v>
      </c>
    </row>
    <row r="5" s="82" customFormat="1" ht="19.5" customHeight="1" spans="1:3">
      <c r="A5" s="93" t="s">
        <v>123</v>
      </c>
      <c r="B5" s="94"/>
      <c r="C5" s="51">
        <f>C6+C13+C20</f>
        <v>13076</v>
      </c>
    </row>
    <row r="6" s="83" customFormat="1" ht="19.5" customHeight="1" spans="1:3">
      <c r="A6" s="95">
        <v>10210</v>
      </c>
      <c r="B6" s="95" t="s">
        <v>440</v>
      </c>
      <c r="C6" s="51">
        <f>C7+C8+C9+C10+C11+C12</f>
        <v>1678</v>
      </c>
    </row>
    <row r="7" s="84" customFormat="1" ht="19.5" customHeight="1" spans="1:5">
      <c r="A7" s="96">
        <v>1021001</v>
      </c>
      <c r="B7" s="96" t="s">
        <v>441</v>
      </c>
      <c r="C7" s="65">
        <v>362</v>
      </c>
      <c r="E7" s="97"/>
    </row>
    <row r="8" s="81" customFormat="1" ht="27" customHeight="1" spans="1:3">
      <c r="A8" s="96">
        <v>1021002</v>
      </c>
      <c r="B8" s="96" t="s">
        <v>442</v>
      </c>
      <c r="C8" s="65">
        <v>1237</v>
      </c>
    </row>
    <row r="9" s="82" customFormat="1" ht="19.5" customHeight="1" spans="1:3">
      <c r="A9" s="96">
        <v>1021003</v>
      </c>
      <c r="B9" s="96" t="s">
        <v>443</v>
      </c>
      <c r="C9" s="65">
        <v>25</v>
      </c>
    </row>
    <row r="10" s="81" customFormat="1" ht="19.5" customHeight="1" spans="1:5">
      <c r="A10" s="96">
        <v>1021004</v>
      </c>
      <c r="B10" s="96" t="s">
        <v>83</v>
      </c>
      <c r="C10" s="65">
        <v>53</v>
      </c>
      <c r="E10" s="98"/>
    </row>
    <row r="11" s="81" customFormat="1" ht="19.5" customHeight="1" spans="1:3">
      <c r="A11" s="96">
        <v>1101604</v>
      </c>
      <c r="B11" s="96" t="s">
        <v>444</v>
      </c>
      <c r="C11" s="65">
        <v>1</v>
      </c>
    </row>
    <row r="12" s="82" customFormat="1" ht="19.5" customHeight="1" spans="1:3">
      <c r="A12" s="96">
        <v>1101705</v>
      </c>
      <c r="B12" s="96" t="s">
        <v>445</v>
      </c>
      <c r="C12" s="65"/>
    </row>
    <row r="13" s="81" customFormat="1" ht="19.5" customHeight="1" spans="1:5">
      <c r="A13" s="99" t="s">
        <v>446</v>
      </c>
      <c r="B13" s="100" t="s">
        <v>447</v>
      </c>
      <c r="C13" s="101">
        <f>C14+C15+C16+C17+C18+C19</f>
        <v>6253</v>
      </c>
      <c r="E13" s="98"/>
    </row>
    <row r="14" s="81" customFormat="1" ht="19.5" customHeight="1" spans="1:3">
      <c r="A14" s="102" t="s">
        <v>448</v>
      </c>
      <c r="B14" s="103" t="s">
        <v>449</v>
      </c>
      <c r="C14" s="104">
        <v>1401</v>
      </c>
    </row>
    <row r="15" ht="19.5" customHeight="1" spans="1:3">
      <c r="A15" s="102" t="s">
        <v>450</v>
      </c>
      <c r="B15" s="103" t="s">
        <v>451</v>
      </c>
      <c r="C15" s="104">
        <v>4739</v>
      </c>
    </row>
    <row r="16" ht="19.5" customHeight="1" spans="1:3">
      <c r="A16" s="102" t="s">
        <v>452</v>
      </c>
      <c r="B16" s="103" t="s">
        <v>453</v>
      </c>
      <c r="C16" s="104">
        <v>33</v>
      </c>
    </row>
    <row r="17" ht="19.5" customHeight="1" spans="1:3">
      <c r="A17" s="102" t="s">
        <v>454</v>
      </c>
      <c r="B17" s="105" t="s">
        <v>455</v>
      </c>
      <c r="C17" s="104"/>
    </row>
    <row r="18" ht="19.5" customHeight="1" spans="1:3">
      <c r="A18" s="102" t="s">
        <v>456</v>
      </c>
      <c r="B18" s="105" t="s">
        <v>457</v>
      </c>
      <c r="C18" s="104">
        <v>80</v>
      </c>
    </row>
    <row r="19" ht="19.5" customHeight="1" spans="1:3">
      <c r="A19" s="102" t="s">
        <v>458</v>
      </c>
      <c r="B19" s="105" t="s">
        <v>459</v>
      </c>
      <c r="C19" s="104"/>
    </row>
    <row r="20" ht="19.5" customHeight="1" spans="1:3">
      <c r="A20" s="95">
        <v>11008</v>
      </c>
      <c r="B20" s="95" t="s">
        <v>460</v>
      </c>
      <c r="C20" s="51">
        <f>C21</f>
        <v>5145</v>
      </c>
    </row>
    <row r="21" ht="19.5" customHeight="1" spans="1:3">
      <c r="A21" s="96">
        <v>1100803</v>
      </c>
      <c r="B21" s="96" t="s">
        <v>461</v>
      </c>
      <c r="C21" s="65">
        <f>3299+1846</f>
        <v>5145</v>
      </c>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row r="35" ht="19.5" customHeight="1" spans="1:3">
      <c r="A35"/>
      <c r="B35"/>
      <c r="C35"/>
    </row>
    <row r="36" ht="19.5" customHeight="1" spans="1:3">
      <c r="A36"/>
      <c r="B36"/>
      <c r="C36"/>
    </row>
    <row r="37" ht="19.5" customHeight="1" spans="1:3">
      <c r="A37"/>
      <c r="B37"/>
      <c r="C37"/>
    </row>
    <row r="38" ht="19.5" customHeight="1" spans="1:3">
      <c r="A38"/>
      <c r="B38"/>
      <c r="C38"/>
    </row>
    <row r="39" ht="19.5" customHeight="1" spans="1:3">
      <c r="A39"/>
      <c r="B39"/>
      <c r="C39"/>
    </row>
  </sheetData>
  <mergeCells count="2">
    <mergeCell ref="A2:C2"/>
    <mergeCell ref="A5:B5"/>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7" sqref="B7"/>
    </sheetView>
  </sheetViews>
  <sheetFormatPr defaultColWidth="9" defaultRowHeight="13.5" outlineLevelCol="1"/>
  <cols>
    <col min="1" max="1" width="14.625" style="281" customWidth="1"/>
    <col min="2" max="2" width="81.625" style="281" customWidth="1"/>
    <col min="3" max="16384" width="9" style="281"/>
  </cols>
  <sheetData>
    <row r="1" ht="33" customHeight="1" spans="1:2">
      <c r="A1" s="282" t="s">
        <v>1</v>
      </c>
      <c r="B1" s="282"/>
    </row>
    <row r="2" ht="21.95" customHeight="1" spans="1:2">
      <c r="A2" s="283" t="s">
        <v>2</v>
      </c>
      <c r="B2" s="284" t="s">
        <v>3</v>
      </c>
    </row>
    <row r="3" ht="21.95" customHeight="1" spans="1:2">
      <c r="A3" s="283" t="s">
        <v>4</v>
      </c>
      <c r="B3" s="284" t="s">
        <v>5</v>
      </c>
    </row>
    <row r="4" ht="21.95" customHeight="1" spans="1:2">
      <c r="A4" s="283" t="s">
        <v>6</v>
      </c>
      <c r="B4" s="284" t="s">
        <v>7</v>
      </c>
    </row>
    <row r="5" ht="21.95" customHeight="1" spans="1:2">
      <c r="A5" s="283" t="s">
        <v>8</v>
      </c>
      <c r="B5" s="284" t="s">
        <v>9</v>
      </c>
    </row>
    <row r="6" ht="21.95" customHeight="1" spans="1:2">
      <c r="A6" s="283" t="s">
        <v>10</v>
      </c>
      <c r="B6" s="284" t="s">
        <v>11</v>
      </c>
    </row>
    <row r="7" ht="21.95" customHeight="1" spans="1:2">
      <c r="A7" s="283" t="s">
        <v>12</v>
      </c>
      <c r="B7" s="284" t="s">
        <v>13</v>
      </c>
    </row>
    <row r="8" ht="21.95" customHeight="1" spans="1:2">
      <c r="A8" s="283" t="s">
        <v>14</v>
      </c>
      <c r="B8" s="284" t="s">
        <v>15</v>
      </c>
    </row>
    <row r="9" ht="21.95" customHeight="1" spans="1:2">
      <c r="A9" s="283" t="s">
        <v>16</v>
      </c>
      <c r="B9" s="284" t="s">
        <v>17</v>
      </c>
    </row>
    <row r="10" ht="21.95" customHeight="1" spans="1:2">
      <c r="A10" s="283" t="s">
        <v>18</v>
      </c>
      <c r="B10" s="284" t="s">
        <v>19</v>
      </c>
    </row>
    <row r="11" ht="21.95" customHeight="1" spans="1:2">
      <c r="A11" s="283" t="s">
        <v>20</v>
      </c>
      <c r="B11" s="284" t="s">
        <v>21</v>
      </c>
    </row>
    <row r="12" ht="21.95" customHeight="1" spans="1:2">
      <c r="A12" s="283" t="s">
        <v>22</v>
      </c>
      <c r="B12" s="284" t="s">
        <v>23</v>
      </c>
    </row>
    <row r="13" ht="21.95" customHeight="1" spans="1:2">
      <c r="A13" s="283" t="s">
        <v>24</v>
      </c>
      <c r="B13" s="284" t="s">
        <v>25</v>
      </c>
    </row>
    <row r="14" ht="21.95" customHeight="1" spans="1:2">
      <c r="A14" s="283" t="s">
        <v>26</v>
      </c>
      <c r="B14" s="284" t="s">
        <v>27</v>
      </c>
    </row>
    <row r="15" ht="21.95" customHeight="1" spans="1:2">
      <c r="A15" s="283" t="s">
        <v>28</v>
      </c>
      <c r="B15" s="284" t="s">
        <v>29</v>
      </c>
    </row>
    <row r="16" ht="21.95" customHeight="1" spans="1:2">
      <c r="A16" s="283" t="s">
        <v>30</v>
      </c>
      <c r="B16" s="284" t="s">
        <v>31</v>
      </c>
    </row>
    <row r="17" ht="21.95" customHeight="1" spans="1:2">
      <c r="A17" s="283" t="s">
        <v>32</v>
      </c>
      <c r="B17" s="284" t="s">
        <v>33</v>
      </c>
    </row>
    <row r="18" ht="21.95" customHeight="1" spans="1:2">
      <c r="A18" s="283" t="s">
        <v>34</v>
      </c>
      <c r="B18" s="284" t="s">
        <v>35</v>
      </c>
    </row>
    <row r="19" ht="21.75" customHeight="1" spans="1:2">
      <c r="A19" s="283" t="s">
        <v>36</v>
      </c>
      <c r="B19" s="284" t="s">
        <v>37</v>
      </c>
    </row>
    <row r="20" ht="21.75" customHeight="1" spans="1:2">
      <c r="A20" s="283" t="s">
        <v>38</v>
      </c>
      <c r="B20" s="284" t="s">
        <v>39</v>
      </c>
    </row>
    <row r="21" ht="21.75" customHeight="1" spans="1:2">
      <c r="A21" s="283" t="s">
        <v>40</v>
      </c>
      <c r="B21" s="284" t="s">
        <v>41</v>
      </c>
    </row>
    <row r="22" ht="21.75" customHeight="1" spans="1:2">
      <c r="A22" s="283" t="s">
        <v>42</v>
      </c>
      <c r="B22" s="284" t="s">
        <v>43</v>
      </c>
    </row>
    <row r="23" ht="21.75" customHeight="1" spans="1:2">
      <c r="A23" s="283" t="s">
        <v>44</v>
      </c>
      <c r="B23" s="284" t="s">
        <v>45</v>
      </c>
    </row>
    <row r="24" ht="21.75" customHeight="1" spans="1:2">
      <c r="A24" s="283" t="s">
        <v>46</v>
      </c>
      <c r="B24" s="284" t="s">
        <v>47</v>
      </c>
    </row>
    <row r="25" ht="21.75" customHeight="1" spans="1:2">
      <c r="A25" s="283" t="s">
        <v>48</v>
      </c>
      <c r="B25" s="284" t="s">
        <v>49</v>
      </c>
    </row>
    <row r="26" ht="22" customHeight="1" spans="1:2">
      <c r="A26" s="283" t="s">
        <v>50</v>
      </c>
      <c r="B26" s="284"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4"/>
  <sheetViews>
    <sheetView tabSelected="1" workbookViewId="0">
      <selection activeCell="B17" sqref="B17"/>
    </sheetView>
  </sheetViews>
  <sheetFormatPr defaultColWidth="7" defaultRowHeight="15"/>
  <cols>
    <col min="1" max="1" width="15.625" style="34" customWidth="1"/>
    <col min="2" max="2" width="46.625" style="31" customWidth="1"/>
    <col min="3" max="3" width="13" style="35" customWidth="1"/>
    <col min="4" max="4" width="10.375" style="31" hidden="1" customWidth="1"/>
    <col min="5" max="5" width="9.625" style="36" hidden="1" customWidth="1"/>
    <col min="6" max="6" width="8.125" style="36" hidden="1" customWidth="1"/>
    <col min="7" max="7" width="9.625" style="37" hidden="1" customWidth="1"/>
    <col min="8" max="8" width="17.5" style="37" hidden="1" customWidth="1"/>
    <col min="9" max="9" width="12.5" style="38" hidden="1" customWidth="1"/>
    <col min="10" max="10" width="7" style="39" hidden="1" customWidth="1"/>
    <col min="11" max="12" width="7" style="36" hidden="1" customWidth="1"/>
    <col min="13" max="13" width="13.875" style="36" hidden="1" customWidth="1"/>
    <col min="14" max="14" width="7.875" style="36" hidden="1" customWidth="1"/>
    <col min="15" max="15" width="9.5" style="36" hidden="1" customWidth="1"/>
    <col min="16" max="16" width="6.875" style="36" hidden="1" customWidth="1"/>
    <col min="17" max="17" width="9" style="36" hidden="1" customWidth="1"/>
    <col min="18" max="18" width="5.875" style="36" hidden="1" customWidth="1"/>
    <col min="19" max="19" width="5.25" style="36" hidden="1" customWidth="1"/>
    <col min="20" max="20" width="6.5" style="36" hidden="1" customWidth="1"/>
    <col min="21" max="22" width="7" style="36" hidden="1" customWidth="1"/>
    <col min="23" max="23" width="10.625" style="36" hidden="1" customWidth="1"/>
    <col min="24" max="24" width="10.5" style="36" hidden="1" customWidth="1"/>
    <col min="25" max="25" width="7" style="36" hidden="1" customWidth="1"/>
    <col min="26" max="16384" width="7" style="36"/>
  </cols>
  <sheetData>
    <row r="1" ht="21.75" customHeight="1" spans="1:1">
      <c r="A1" s="40" t="s">
        <v>462</v>
      </c>
    </row>
    <row r="2" ht="24" spans="1:9">
      <c r="A2" s="41" t="s">
        <v>37</v>
      </c>
      <c r="B2" s="42"/>
      <c r="C2" s="43"/>
      <c r="G2" s="36"/>
      <c r="H2" s="36"/>
      <c r="I2" s="36"/>
    </row>
    <row r="3" s="31" customFormat="1" ht="21" customHeight="1" spans="1:13">
      <c r="A3" s="34"/>
      <c r="C3" s="44" t="s">
        <v>86</v>
      </c>
      <c r="E3" s="31">
        <v>12.11</v>
      </c>
      <c r="G3" s="31">
        <v>12.22</v>
      </c>
      <c r="J3" s="35"/>
      <c r="M3" s="31">
        <v>1.2</v>
      </c>
    </row>
    <row r="4" s="31" customFormat="1" ht="27" customHeight="1" spans="1:15">
      <c r="A4" s="45" t="s">
        <v>132</v>
      </c>
      <c r="B4" s="46" t="s">
        <v>463</v>
      </c>
      <c r="C4" s="47" t="s">
        <v>464</v>
      </c>
      <c r="G4" s="48" t="s">
        <v>88</v>
      </c>
      <c r="H4" s="48" t="s">
        <v>89</v>
      </c>
      <c r="I4" s="48" t="s">
        <v>90</v>
      </c>
      <c r="J4" s="35"/>
      <c r="M4" s="48" t="s">
        <v>88</v>
      </c>
      <c r="N4" s="68" t="s">
        <v>89</v>
      </c>
      <c r="O4" s="48" t="s">
        <v>90</v>
      </c>
    </row>
    <row r="5" s="31" customFormat="1" ht="19.5" customHeight="1" spans="1:25">
      <c r="A5" s="49" t="s">
        <v>123</v>
      </c>
      <c r="B5" s="50"/>
      <c r="C5" s="51">
        <f>C6+C15</f>
        <v>13076</v>
      </c>
      <c r="D5" s="52">
        <v>105429</v>
      </c>
      <c r="E5" s="53">
        <v>595734.14</v>
      </c>
      <c r="F5" s="31">
        <f>104401+13602</f>
        <v>118003</v>
      </c>
      <c r="G5" s="54" t="s">
        <v>92</v>
      </c>
      <c r="H5" s="54" t="s">
        <v>93</v>
      </c>
      <c r="I5" s="69">
        <v>596221.15</v>
      </c>
      <c r="J5" s="35" t="e">
        <f t="shared" ref="J5:J10" si="0">G5-A5</f>
        <v>#VALUE!</v>
      </c>
      <c r="K5" s="52">
        <f t="shared" ref="K5:K10" si="1">I5-C5</f>
        <v>583145.15</v>
      </c>
      <c r="L5" s="52">
        <v>75943</v>
      </c>
      <c r="M5" s="54" t="s">
        <v>92</v>
      </c>
      <c r="N5" s="54" t="s">
        <v>93</v>
      </c>
      <c r="O5" s="69">
        <v>643048.95</v>
      </c>
      <c r="P5" s="35" t="e">
        <f t="shared" ref="P5:P10" si="2">M5-A5</f>
        <v>#VALUE!</v>
      </c>
      <c r="Q5" s="52">
        <f t="shared" ref="Q5:Q10" si="3">O5-C5</f>
        <v>629972.95</v>
      </c>
      <c r="S5" s="31">
        <v>717759</v>
      </c>
      <c r="U5" s="74" t="s">
        <v>92</v>
      </c>
      <c r="V5" s="74" t="s">
        <v>93</v>
      </c>
      <c r="W5" s="75">
        <v>659380.53</v>
      </c>
      <c r="X5" s="31">
        <f t="shared" ref="X5:X10" si="4">C5-W5</f>
        <v>-646304.53</v>
      </c>
      <c r="Y5" s="31" t="e">
        <f t="shared" ref="Y5:Y10" si="5">U5-A5</f>
        <v>#VALUE!</v>
      </c>
    </row>
    <row r="6" s="32" customFormat="1" ht="19.5" customHeight="1" spans="1:25">
      <c r="A6" s="55" t="s">
        <v>465</v>
      </c>
      <c r="B6" s="56" t="s">
        <v>466</v>
      </c>
      <c r="C6" s="51">
        <f>C7+C12</f>
        <v>8133</v>
      </c>
      <c r="D6" s="57"/>
      <c r="E6" s="57">
        <v>7616.62</v>
      </c>
      <c r="G6" s="58" t="s">
        <v>102</v>
      </c>
      <c r="H6" s="58" t="s">
        <v>103</v>
      </c>
      <c r="I6" s="70">
        <v>7616.62</v>
      </c>
      <c r="J6" s="71">
        <f t="shared" si="0"/>
        <v>19892</v>
      </c>
      <c r="K6" s="57">
        <f t="shared" si="1"/>
        <v>-516.38</v>
      </c>
      <c r="L6" s="57"/>
      <c r="M6" s="58" t="s">
        <v>102</v>
      </c>
      <c r="N6" s="58" t="s">
        <v>103</v>
      </c>
      <c r="O6" s="70">
        <v>7749.58</v>
      </c>
      <c r="P6" s="71">
        <f t="shared" si="2"/>
        <v>19892</v>
      </c>
      <c r="Q6" s="57">
        <f t="shared" si="3"/>
        <v>-383.42</v>
      </c>
      <c r="U6" s="76" t="s">
        <v>102</v>
      </c>
      <c r="V6" s="76" t="s">
        <v>103</v>
      </c>
      <c r="W6" s="77">
        <v>8475.47</v>
      </c>
      <c r="X6" s="32">
        <f t="shared" si="4"/>
        <v>-342.469999999999</v>
      </c>
      <c r="Y6" s="32">
        <f t="shared" si="5"/>
        <v>19892</v>
      </c>
    </row>
    <row r="7" s="33" customFormat="1" ht="19.5" customHeight="1" spans="1:25">
      <c r="A7" s="59" t="s">
        <v>467</v>
      </c>
      <c r="B7" s="60" t="s">
        <v>468</v>
      </c>
      <c r="C7" s="51">
        <f>SUM(C8:C11)</f>
        <v>1293</v>
      </c>
      <c r="D7" s="61"/>
      <c r="E7" s="61">
        <v>3922.87</v>
      </c>
      <c r="G7" s="62" t="s">
        <v>105</v>
      </c>
      <c r="H7" s="62" t="s">
        <v>106</v>
      </c>
      <c r="I7" s="72">
        <v>3922.87</v>
      </c>
      <c r="J7" s="73">
        <f t="shared" si="0"/>
        <v>1989191</v>
      </c>
      <c r="K7" s="61">
        <f t="shared" si="1"/>
        <v>2629.87</v>
      </c>
      <c r="L7" s="61">
        <v>750</v>
      </c>
      <c r="M7" s="62" t="s">
        <v>105</v>
      </c>
      <c r="N7" s="62" t="s">
        <v>106</v>
      </c>
      <c r="O7" s="72">
        <v>4041.81</v>
      </c>
      <c r="P7" s="73">
        <f t="shared" si="2"/>
        <v>1989191</v>
      </c>
      <c r="Q7" s="61">
        <f t="shared" si="3"/>
        <v>2748.81</v>
      </c>
      <c r="U7" s="78" t="s">
        <v>105</v>
      </c>
      <c r="V7" s="78" t="s">
        <v>106</v>
      </c>
      <c r="W7" s="79">
        <v>4680.94</v>
      </c>
      <c r="X7" s="33">
        <f t="shared" si="4"/>
        <v>-3387.94</v>
      </c>
      <c r="Y7" s="33">
        <f t="shared" si="5"/>
        <v>1989191</v>
      </c>
    </row>
    <row r="8" s="31" customFormat="1" ht="19.5" customHeight="1" spans="1:25">
      <c r="A8" s="63" t="s">
        <v>469</v>
      </c>
      <c r="B8" s="64" t="s">
        <v>470</v>
      </c>
      <c r="C8" s="65">
        <v>1190</v>
      </c>
      <c r="D8" s="66"/>
      <c r="E8" s="66">
        <v>135.6</v>
      </c>
      <c r="G8" s="54" t="s">
        <v>384</v>
      </c>
      <c r="H8" s="54" t="s">
        <v>385</v>
      </c>
      <c r="I8" s="69">
        <v>135.6</v>
      </c>
      <c r="J8" s="35">
        <f t="shared" si="0"/>
        <v>-80802</v>
      </c>
      <c r="K8" s="52">
        <f t="shared" si="1"/>
        <v>-1054.4</v>
      </c>
      <c r="L8" s="52"/>
      <c r="M8" s="54" t="s">
        <v>384</v>
      </c>
      <c r="N8" s="54" t="s">
        <v>385</v>
      </c>
      <c r="O8" s="69">
        <v>135.6</v>
      </c>
      <c r="P8" s="35">
        <f t="shared" si="2"/>
        <v>-80802</v>
      </c>
      <c r="Q8" s="52">
        <f t="shared" si="3"/>
        <v>-1054.4</v>
      </c>
      <c r="U8" s="74" t="s">
        <v>384</v>
      </c>
      <c r="V8" s="74" t="s">
        <v>385</v>
      </c>
      <c r="W8" s="75">
        <v>135.6</v>
      </c>
      <c r="X8" s="31">
        <f t="shared" si="4"/>
        <v>1054.4</v>
      </c>
      <c r="Y8" s="31">
        <f t="shared" si="5"/>
        <v>-80802</v>
      </c>
    </row>
    <row r="9" s="31" customFormat="1" ht="19.5" customHeight="1" spans="1:25">
      <c r="A9" s="63" t="s">
        <v>471</v>
      </c>
      <c r="B9" s="64" t="s">
        <v>472</v>
      </c>
      <c r="C9" s="65">
        <v>86</v>
      </c>
      <c r="D9" s="52"/>
      <c r="E9" s="52">
        <v>7616.62</v>
      </c>
      <c r="G9" s="54" t="s">
        <v>102</v>
      </c>
      <c r="H9" s="54" t="s">
        <v>103</v>
      </c>
      <c r="I9" s="69">
        <v>7616.62</v>
      </c>
      <c r="J9" s="35">
        <f t="shared" si="0"/>
        <v>-2070901</v>
      </c>
      <c r="K9" s="52">
        <f t="shared" si="1"/>
        <v>7530.62</v>
      </c>
      <c r="L9" s="52"/>
      <c r="M9" s="54" t="s">
        <v>102</v>
      </c>
      <c r="N9" s="54" t="s">
        <v>103</v>
      </c>
      <c r="O9" s="69">
        <v>7749.58</v>
      </c>
      <c r="P9" s="35">
        <f t="shared" si="2"/>
        <v>-2070901</v>
      </c>
      <c r="Q9" s="52">
        <f t="shared" si="3"/>
        <v>7663.58</v>
      </c>
      <c r="U9" s="74" t="s">
        <v>102</v>
      </c>
      <c r="V9" s="74" t="s">
        <v>103</v>
      </c>
      <c r="W9" s="75">
        <v>8475.47</v>
      </c>
      <c r="X9" s="31">
        <f t="shared" si="4"/>
        <v>-8389.47</v>
      </c>
      <c r="Y9" s="31">
        <f t="shared" si="5"/>
        <v>-2070901</v>
      </c>
    </row>
    <row r="10" s="31" customFormat="1" ht="19.5" customHeight="1" spans="1:25">
      <c r="A10" s="63" t="s">
        <v>473</v>
      </c>
      <c r="B10" s="64" t="s">
        <v>474</v>
      </c>
      <c r="C10" s="65">
        <v>16</v>
      </c>
      <c r="D10" s="52"/>
      <c r="E10" s="52">
        <v>3922.87</v>
      </c>
      <c r="G10" s="54" t="s">
        <v>105</v>
      </c>
      <c r="H10" s="54" t="s">
        <v>106</v>
      </c>
      <c r="I10" s="69">
        <v>3922.87</v>
      </c>
      <c r="J10" s="35">
        <f t="shared" si="0"/>
        <v>-80902</v>
      </c>
      <c r="K10" s="52">
        <f t="shared" si="1"/>
        <v>3906.87</v>
      </c>
      <c r="L10" s="52">
        <v>750</v>
      </c>
      <c r="M10" s="54" t="s">
        <v>105</v>
      </c>
      <c r="N10" s="54" t="s">
        <v>106</v>
      </c>
      <c r="O10" s="69">
        <v>4041.81</v>
      </c>
      <c r="P10" s="35">
        <f t="shared" si="2"/>
        <v>-80902</v>
      </c>
      <c r="Q10" s="52">
        <f t="shared" si="3"/>
        <v>4025.81</v>
      </c>
      <c r="U10" s="74" t="s">
        <v>105</v>
      </c>
      <c r="V10" s="74" t="s">
        <v>106</v>
      </c>
      <c r="W10" s="75">
        <v>4680.94</v>
      </c>
      <c r="X10" s="31">
        <f t="shared" si="4"/>
        <v>-4664.94</v>
      </c>
      <c r="Y10" s="31">
        <f t="shared" si="5"/>
        <v>-80902</v>
      </c>
    </row>
    <row r="11" s="31" customFormat="1" ht="19.5" customHeight="1" spans="1:23">
      <c r="A11" s="63" t="s">
        <v>475</v>
      </c>
      <c r="B11" s="64" t="s">
        <v>476</v>
      </c>
      <c r="C11" s="65">
        <v>1</v>
      </c>
      <c r="D11" s="66"/>
      <c r="E11" s="66"/>
      <c r="G11" s="54"/>
      <c r="H11" s="54"/>
      <c r="I11" s="69"/>
      <c r="J11" s="35"/>
      <c r="K11" s="52"/>
      <c r="L11" s="52"/>
      <c r="M11" s="54"/>
      <c r="N11" s="54"/>
      <c r="O11" s="69"/>
      <c r="P11" s="35"/>
      <c r="Q11" s="52"/>
      <c r="U11" s="74"/>
      <c r="V11" s="74"/>
      <c r="W11" s="75"/>
    </row>
    <row r="12" s="31" customFormat="1" ht="19.5" customHeight="1" spans="1:23">
      <c r="A12" s="59" t="s">
        <v>477</v>
      </c>
      <c r="B12" s="60" t="s">
        <v>478</v>
      </c>
      <c r="C12" s="51">
        <f>C13+C14</f>
        <v>6840</v>
      </c>
      <c r="D12" s="66"/>
      <c r="E12" s="66"/>
      <c r="G12" s="54"/>
      <c r="H12" s="54"/>
      <c r="I12" s="69"/>
      <c r="J12" s="35"/>
      <c r="K12" s="52"/>
      <c r="L12" s="52"/>
      <c r="M12" s="54"/>
      <c r="N12" s="54"/>
      <c r="O12" s="69"/>
      <c r="P12" s="35"/>
      <c r="Q12" s="52"/>
      <c r="U12" s="74"/>
      <c r="V12" s="74"/>
      <c r="W12" s="75"/>
    </row>
    <row r="13" s="31" customFormat="1" ht="19.5" customHeight="1" spans="1:25">
      <c r="A13" s="67" t="s">
        <v>479</v>
      </c>
      <c r="B13" s="64" t="s">
        <v>480</v>
      </c>
      <c r="C13" s="65">
        <v>6770</v>
      </c>
      <c r="D13" s="66"/>
      <c r="E13" s="66">
        <v>135.6</v>
      </c>
      <c r="G13" s="54" t="s">
        <v>384</v>
      </c>
      <c r="H13" s="54" t="s">
        <v>385</v>
      </c>
      <c r="I13" s="69">
        <v>135.6</v>
      </c>
      <c r="J13" s="35">
        <f t="shared" ref="J13" si="6">G13-A13</f>
        <v>-80902</v>
      </c>
      <c r="K13" s="52">
        <f t="shared" ref="K13" si="7">I13-C13</f>
        <v>-6634.4</v>
      </c>
      <c r="L13" s="52"/>
      <c r="M13" s="54" t="s">
        <v>384</v>
      </c>
      <c r="N13" s="54" t="s">
        <v>385</v>
      </c>
      <c r="O13" s="69">
        <v>135.6</v>
      </c>
      <c r="P13" s="35">
        <f t="shared" ref="P13" si="8">M13-A13</f>
        <v>-80902</v>
      </c>
      <c r="Q13" s="52">
        <f t="shared" ref="Q13" si="9">O13-C13</f>
        <v>-6634.4</v>
      </c>
      <c r="U13" s="74" t="s">
        <v>384</v>
      </c>
      <c r="V13" s="74" t="s">
        <v>385</v>
      </c>
      <c r="W13" s="75">
        <v>135.6</v>
      </c>
      <c r="X13" s="31">
        <f t="shared" ref="X13" si="10">C13-W13</f>
        <v>6634.4</v>
      </c>
      <c r="Y13" s="31">
        <f t="shared" ref="Y13" si="11">U13-A13</f>
        <v>-80902</v>
      </c>
    </row>
    <row r="14" ht="19.5" customHeight="1" spans="1:17">
      <c r="A14" s="67" t="s">
        <v>481</v>
      </c>
      <c r="B14" s="64" t="s">
        <v>482</v>
      </c>
      <c r="C14" s="65">
        <v>70</v>
      </c>
      <c r="Q14" s="80"/>
    </row>
    <row r="15" ht="19.5" customHeight="1" spans="1:17">
      <c r="A15" s="59" t="s">
        <v>483</v>
      </c>
      <c r="B15" s="60" t="s">
        <v>484</v>
      </c>
      <c r="C15" s="51">
        <f>C16</f>
        <v>4943</v>
      </c>
      <c r="Q15" s="80"/>
    </row>
    <row r="16" ht="19.5" customHeight="1" spans="1:3">
      <c r="A16" s="59" t="s">
        <v>485</v>
      </c>
      <c r="B16" s="60" t="s">
        <v>486</v>
      </c>
      <c r="C16" s="51">
        <f>C17</f>
        <v>4943</v>
      </c>
    </row>
    <row r="17" ht="19.5" customHeight="1" spans="1:3">
      <c r="A17" s="67" t="s">
        <v>487</v>
      </c>
      <c r="B17" s="64" t="s">
        <v>488</v>
      </c>
      <c r="C17" s="65">
        <f>3684+1259</f>
        <v>4943</v>
      </c>
    </row>
    <row r="18" ht="19.5" customHeight="1" spans="1:3">
      <c r="A18" s="59" t="s">
        <v>489</v>
      </c>
      <c r="B18" s="60" t="s">
        <v>490</v>
      </c>
      <c r="C18" s="51"/>
    </row>
    <row r="19" ht="19.5" customHeight="1" spans="1:3">
      <c r="A19" s="67" t="s">
        <v>491</v>
      </c>
      <c r="B19" s="64" t="s">
        <v>492</v>
      </c>
      <c r="C19" s="65"/>
    </row>
    <row r="20" ht="19.5" customHeight="1" spans="1:3">
      <c r="A20" s="59" t="s">
        <v>493</v>
      </c>
      <c r="B20" s="60" t="s">
        <v>494</v>
      </c>
      <c r="C20" s="51"/>
    </row>
    <row r="21" ht="19.5" customHeight="1" spans="1:3">
      <c r="A21"/>
      <c r="B21"/>
      <c r="C21"/>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sheetData>
  <mergeCells count="2">
    <mergeCell ref="A2:C2"/>
    <mergeCell ref="A5:B5"/>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2"/>
  <sheetViews>
    <sheetView workbookViewId="0">
      <pane ySplit="9" topLeftCell="A10" activePane="bottomLeft" state="frozen"/>
      <selection/>
      <selection pane="bottomLeft" activeCell="F22" sqref="F22"/>
    </sheetView>
  </sheetViews>
  <sheetFormatPr defaultColWidth="10" defaultRowHeight="13.5"/>
  <cols>
    <col min="1" max="2" width="10" style="12" hidden="1" customWidth="1"/>
    <col min="3" max="3" width="25.5" style="12" customWidth="1"/>
    <col min="4" max="9" width="17.25" style="12" customWidth="1"/>
    <col min="10" max="10" width="9.75" style="12" customWidth="1"/>
    <col min="11" max="16384" width="10" style="12"/>
  </cols>
  <sheetData>
    <row r="1" ht="22.5" hidden="1" spans="1:4">
      <c r="A1" s="13">
        <v>0</v>
      </c>
      <c r="B1" s="13" t="s">
        <v>495</v>
      </c>
      <c r="C1" s="13" t="s">
        <v>496</v>
      </c>
      <c r="D1" s="13" t="s">
        <v>497</v>
      </c>
    </row>
    <row r="2" ht="22.5" hidden="1" spans="1:5">
      <c r="A2" s="13">
        <v>0</v>
      </c>
      <c r="B2" s="13" t="s">
        <v>498</v>
      </c>
      <c r="C2" s="13" t="s">
        <v>499</v>
      </c>
      <c r="D2" s="13" t="s">
        <v>500</v>
      </c>
      <c r="E2" s="13"/>
    </row>
    <row r="3" hidden="1" spans="1:9">
      <c r="A3" s="13">
        <v>0</v>
      </c>
      <c r="B3" s="13" t="s">
        <v>501</v>
      </c>
      <c r="C3" s="13" t="s">
        <v>502</v>
      </c>
      <c r="E3" s="13" t="s">
        <v>503</v>
      </c>
      <c r="F3" s="13" t="s">
        <v>504</v>
      </c>
      <c r="H3" s="13" t="s">
        <v>505</v>
      </c>
      <c r="I3" s="13" t="s">
        <v>506</v>
      </c>
    </row>
    <row r="4" ht="14.25" customHeight="1" spans="1:3">
      <c r="A4" s="13">
        <v>0</v>
      </c>
      <c r="B4" s="13"/>
      <c r="C4" s="13" t="s">
        <v>507</v>
      </c>
    </row>
    <row r="5" ht="28.7" customHeight="1" spans="1:9">
      <c r="A5" s="13">
        <v>0</v>
      </c>
      <c r="C5" s="15" t="s">
        <v>508</v>
      </c>
      <c r="D5" s="15"/>
      <c r="E5" s="15"/>
      <c r="F5" s="15"/>
      <c r="G5" s="15"/>
      <c r="H5" s="15"/>
      <c r="I5" s="15"/>
    </row>
    <row r="6" ht="14.25" customHeight="1" spans="1:9">
      <c r="A6" s="13">
        <v>0</v>
      </c>
      <c r="C6" s="13"/>
      <c r="D6" s="13"/>
      <c r="I6" s="16" t="s">
        <v>509</v>
      </c>
    </row>
    <row r="7" ht="14.25" customHeight="1" spans="1:9">
      <c r="A7" s="13">
        <v>0</v>
      </c>
      <c r="C7" s="17" t="s">
        <v>510</v>
      </c>
      <c r="D7" s="17" t="s">
        <v>511</v>
      </c>
      <c r="E7" s="17"/>
      <c r="F7" s="17"/>
      <c r="G7" s="17" t="s">
        <v>512</v>
      </c>
      <c r="H7" s="17"/>
      <c r="I7" s="17"/>
    </row>
    <row r="8" ht="14.25" customHeight="1" spans="1:9">
      <c r="A8" s="13">
        <v>0</v>
      </c>
      <c r="C8" s="17"/>
      <c r="D8" s="29"/>
      <c r="E8" s="17" t="s">
        <v>513</v>
      </c>
      <c r="F8" s="17" t="s">
        <v>514</v>
      </c>
      <c r="G8" s="29"/>
      <c r="H8" s="17" t="s">
        <v>513</v>
      </c>
      <c r="I8" s="17" t="s">
        <v>514</v>
      </c>
    </row>
    <row r="9" ht="19.9" customHeight="1" spans="1:9">
      <c r="A9" s="13">
        <v>0</v>
      </c>
      <c r="C9" s="17" t="s">
        <v>515</v>
      </c>
      <c r="D9" s="17" t="s">
        <v>516</v>
      </c>
      <c r="E9" s="17" t="s">
        <v>517</v>
      </c>
      <c r="F9" s="17" t="s">
        <v>518</v>
      </c>
      <c r="G9" s="17" t="s">
        <v>519</v>
      </c>
      <c r="H9" s="17" t="s">
        <v>520</v>
      </c>
      <c r="I9" s="17" t="s">
        <v>521</v>
      </c>
    </row>
    <row r="10" ht="42" customHeight="1" spans="1:9">
      <c r="A10" s="13" t="s">
        <v>522</v>
      </c>
      <c r="B10" s="13" t="s">
        <v>523</v>
      </c>
      <c r="C10" s="18" t="s">
        <v>524</v>
      </c>
      <c r="D10" s="30">
        <f>E10+F10</f>
        <v>9.75</v>
      </c>
      <c r="E10" s="30">
        <v>2.42</v>
      </c>
      <c r="F10" s="30">
        <v>7.33</v>
      </c>
      <c r="G10" s="30">
        <f>H10+I10</f>
        <v>9.75</v>
      </c>
      <c r="H10" s="30">
        <v>2.42</v>
      </c>
      <c r="I10" s="30">
        <v>7.33</v>
      </c>
    </row>
    <row r="11" ht="14.25" customHeight="1" spans="1:9">
      <c r="A11" s="13">
        <v>0</v>
      </c>
      <c r="C11" s="13" t="s">
        <v>525</v>
      </c>
      <c r="D11" s="13"/>
      <c r="E11" s="13"/>
      <c r="F11" s="13"/>
      <c r="G11" s="13"/>
      <c r="H11" s="13"/>
      <c r="I11" s="13"/>
    </row>
    <row r="12" ht="14.25" customHeight="1" spans="1:9">
      <c r="A12" s="13">
        <v>0</v>
      </c>
      <c r="C12" s="13" t="s">
        <v>526</v>
      </c>
      <c r="D12" s="13"/>
      <c r="E12" s="13"/>
      <c r="F12" s="13"/>
      <c r="G12" s="13"/>
      <c r="H12" s="13"/>
      <c r="I12" s="13"/>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E11" sqref="E11"/>
    </sheetView>
  </sheetViews>
  <sheetFormatPr defaultColWidth="10" defaultRowHeight="13.5" outlineLevelCol="2"/>
  <cols>
    <col min="1" max="1" width="44.875" style="12" customWidth="1"/>
    <col min="2" max="2" width="16.75" style="12" customWidth="1"/>
    <col min="3" max="3" width="15.75" style="12" customWidth="1"/>
    <col min="4" max="4" width="9.75" style="12" customWidth="1"/>
    <col min="5" max="16384" width="10" style="12"/>
  </cols>
  <sheetData>
    <row r="1" hidden="1" spans="1:1">
      <c r="A1" s="13" t="s">
        <v>527</v>
      </c>
    </row>
    <row r="2" ht="22.5" hidden="1" spans="1:3">
      <c r="A2" s="13" t="s">
        <v>528</v>
      </c>
      <c r="B2" s="13" t="s">
        <v>499</v>
      </c>
      <c r="C2" s="13" t="s">
        <v>529</v>
      </c>
    </row>
    <row r="3" hidden="1" spans="1:3">
      <c r="A3" s="13" t="s">
        <v>530</v>
      </c>
      <c r="B3" s="13" t="s">
        <v>531</v>
      </c>
      <c r="C3" s="13" t="s">
        <v>532</v>
      </c>
    </row>
    <row r="4" ht="14.25" customHeight="1" spans="1:1">
      <c r="A4" s="13" t="s">
        <v>533</v>
      </c>
    </row>
    <row r="5" ht="28.7" customHeight="1" spans="1:3">
      <c r="A5" s="15" t="s">
        <v>534</v>
      </c>
      <c r="B5" s="15"/>
      <c r="C5" s="15"/>
    </row>
    <row r="6" ht="14.25" customHeight="1" spans="1:3">
      <c r="A6" s="13"/>
      <c r="B6" s="13"/>
      <c r="C6" s="16" t="s">
        <v>509</v>
      </c>
    </row>
    <row r="7" ht="19.9" customHeight="1" spans="1:3">
      <c r="A7" s="22" t="s">
        <v>535</v>
      </c>
      <c r="B7" s="22" t="s">
        <v>55</v>
      </c>
      <c r="C7" s="22" t="s">
        <v>536</v>
      </c>
    </row>
    <row r="8" ht="25.7" customHeight="1" spans="1:3">
      <c r="A8" s="25" t="s">
        <v>537</v>
      </c>
      <c r="B8" s="27">
        <v>2.45</v>
      </c>
      <c r="C8" s="27">
        <v>2.45</v>
      </c>
    </row>
    <row r="9" ht="25.7" customHeight="1" spans="1:3">
      <c r="A9" s="25" t="s">
        <v>538</v>
      </c>
      <c r="B9" s="27">
        <v>2.42</v>
      </c>
      <c r="C9" s="27">
        <v>2.42</v>
      </c>
    </row>
    <row r="10" ht="25.7" customHeight="1" spans="1:3">
      <c r="A10" s="25" t="s">
        <v>539</v>
      </c>
      <c r="B10" s="27">
        <v>0.27</v>
      </c>
      <c r="C10" s="27">
        <v>0.27</v>
      </c>
    </row>
    <row r="11" ht="25.7" customHeight="1" spans="1:3">
      <c r="A11" s="25" t="s">
        <v>540</v>
      </c>
      <c r="B11" s="28"/>
      <c r="C11" s="28"/>
    </row>
    <row r="12" ht="25.7" customHeight="1" spans="1:3">
      <c r="A12" s="25" t="s">
        <v>541</v>
      </c>
      <c r="B12" s="27">
        <v>0.27</v>
      </c>
      <c r="C12" s="27">
        <v>0.27</v>
      </c>
    </row>
    <row r="13" ht="25.7" customHeight="1" spans="1:3">
      <c r="A13" s="25" t="s">
        <v>542</v>
      </c>
      <c r="B13" s="27">
        <v>0.3</v>
      </c>
      <c r="C13" s="27">
        <v>0.3</v>
      </c>
    </row>
    <row r="14" ht="25.7" customHeight="1" spans="1:3">
      <c r="A14" s="25" t="s">
        <v>543</v>
      </c>
      <c r="B14" s="27">
        <v>2.42</v>
      </c>
      <c r="C14" s="27">
        <v>2.42</v>
      </c>
    </row>
    <row r="15" ht="25.7" customHeight="1" spans="1:3">
      <c r="A15" s="25" t="s">
        <v>544</v>
      </c>
      <c r="B15" s="28"/>
      <c r="C15" s="28"/>
    </row>
    <row r="16" ht="25.7" customHeight="1" spans="1:3">
      <c r="A16" s="25" t="s">
        <v>545</v>
      </c>
      <c r="B16" s="27">
        <v>2.42</v>
      </c>
      <c r="C16" s="27">
        <v>2.42</v>
      </c>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F9" sqref="F9"/>
    </sheetView>
  </sheetViews>
  <sheetFormatPr defaultColWidth="10" defaultRowHeight="13.5" outlineLevelCol="2"/>
  <cols>
    <col min="1" max="1" width="51.125" style="12" customWidth="1"/>
    <col min="2" max="2" width="19" style="12" customWidth="1"/>
    <col min="3" max="3" width="16.5" style="12" customWidth="1"/>
    <col min="4" max="4" width="9.75" style="12" customWidth="1"/>
    <col min="5" max="16384" width="10" style="12"/>
  </cols>
  <sheetData>
    <row r="1" hidden="1" spans="1:2">
      <c r="A1" s="13" t="s">
        <v>527</v>
      </c>
      <c r="B1" s="13"/>
    </row>
    <row r="2" ht="22.5" hidden="1" spans="1:3">
      <c r="A2" s="13" t="s">
        <v>528</v>
      </c>
      <c r="B2" s="13" t="s">
        <v>499</v>
      </c>
      <c r="C2" s="13" t="s">
        <v>529</v>
      </c>
    </row>
    <row r="3" hidden="1" spans="1:3">
      <c r="A3" s="13" t="s">
        <v>530</v>
      </c>
      <c r="B3" s="13" t="s">
        <v>531</v>
      </c>
      <c r="C3" s="13" t="s">
        <v>532</v>
      </c>
    </row>
    <row r="4" ht="14.25" customHeight="1" spans="1:1">
      <c r="A4" s="13" t="s">
        <v>546</v>
      </c>
    </row>
    <row r="5" ht="28.7" customHeight="1" spans="1:3">
      <c r="A5" s="15" t="s">
        <v>547</v>
      </c>
      <c r="B5" s="15"/>
      <c r="C5" s="15"/>
    </row>
    <row r="6" ht="14.25" customHeight="1" spans="1:3">
      <c r="A6" s="13"/>
      <c r="B6" s="13"/>
      <c r="C6" s="16" t="s">
        <v>509</v>
      </c>
    </row>
    <row r="7" ht="19.9" customHeight="1" spans="1:3">
      <c r="A7" s="22" t="s">
        <v>535</v>
      </c>
      <c r="B7" s="22" t="s">
        <v>55</v>
      </c>
      <c r="C7" s="22" t="s">
        <v>536</v>
      </c>
    </row>
    <row r="8" ht="25.7" customHeight="1" spans="1:3">
      <c r="A8" s="23" t="s">
        <v>548</v>
      </c>
      <c r="B8" s="24">
        <v>5.23</v>
      </c>
      <c r="C8" s="24">
        <v>5.23</v>
      </c>
    </row>
    <row r="9" ht="25.7" customHeight="1" spans="1:3">
      <c r="A9" s="23" t="s">
        <v>549</v>
      </c>
      <c r="B9" s="24">
        <v>7.33</v>
      </c>
      <c r="C9" s="24">
        <v>7.33</v>
      </c>
    </row>
    <row r="10" ht="25.7" customHeight="1" spans="1:3">
      <c r="A10" s="23" t="s">
        <v>550</v>
      </c>
      <c r="B10" s="24">
        <v>2.1</v>
      </c>
      <c r="C10" s="24">
        <v>2.1</v>
      </c>
    </row>
    <row r="11" ht="25.7" customHeight="1" spans="1:3">
      <c r="A11" s="23" t="s">
        <v>551</v>
      </c>
      <c r="B11" s="24">
        <v>0.4</v>
      </c>
      <c r="C11" s="24">
        <v>0.4</v>
      </c>
    </row>
    <row r="12" ht="25.7" customHeight="1" spans="1:3">
      <c r="A12" s="23" t="s">
        <v>552</v>
      </c>
      <c r="B12" s="24">
        <v>7.33</v>
      </c>
      <c r="C12" s="24">
        <v>7.33</v>
      </c>
    </row>
    <row r="13" ht="25.7" customHeight="1" spans="1:3">
      <c r="A13" s="23" t="s">
        <v>553</v>
      </c>
      <c r="B13" s="24"/>
      <c r="C13" s="24"/>
    </row>
    <row r="14" ht="25.7" customHeight="1" spans="1:3">
      <c r="A14" s="25" t="s">
        <v>554</v>
      </c>
      <c r="B14" s="26"/>
      <c r="C14" s="26"/>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12" activePane="bottomLeft" state="frozen"/>
      <selection/>
      <selection pane="bottomLeft" activeCell="F20" sqref="F20"/>
    </sheetView>
  </sheetViews>
  <sheetFormatPr defaultColWidth="10" defaultRowHeight="13.5" outlineLevelCol="2"/>
  <cols>
    <col min="1" max="1" width="31.625" style="12" customWidth="1"/>
    <col min="2" max="2" width="14.625" style="12" customWidth="1"/>
    <col min="3" max="3" width="19.75" style="12" customWidth="1"/>
    <col min="4" max="4" width="9.75" style="12" customWidth="1"/>
    <col min="5" max="16384" width="10" style="12"/>
  </cols>
  <sheetData>
    <row r="1" ht="22.5" hidden="1" spans="1:2">
      <c r="A1" s="13" t="s">
        <v>527</v>
      </c>
      <c r="B1" s="13"/>
    </row>
    <row r="2" hidden="1" spans="1:3">
      <c r="A2" s="13" t="s">
        <v>528</v>
      </c>
      <c r="B2" s="13" t="s">
        <v>499</v>
      </c>
      <c r="C2" s="13" t="s">
        <v>529</v>
      </c>
    </row>
    <row r="3" hidden="1" spans="1:3">
      <c r="A3" s="13" t="s">
        <v>530</v>
      </c>
      <c r="C3" s="13" t="s">
        <v>555</v>
      </c>
    </row>
    <row r="4" ht="14.25" customHeight="1" spans="1:1">
      <c r="A4" s="14" t="s">
        <v>556</v>
      </c>
    </row>
    <row r="5" ht="28.7" customHeight="1" spans="1:3">
      <c r="A5" s="15" t="s">
        <v>557</v>
      </c>
      <c r="B5" s="15"/>
      <c r="C5" s="15"/>
    </row>
    <row r="6" ht="14.25" customHeight="1" spans="3:3">
      <c r="C6" s="16" t="s">
        <v>509</v>
      </c>
    </row>
    <row r="7" ht="21.95" customHeight="1" spans="1:3">
      <c r="A7" s="17" t="s">
        <v>535</v>
      </c>
      <c r="B7" s="17" t="s">
        <v>558</v>
      </c>
      <c r="C7" s="17" t="s">
        <v>559</v>
      </c>
    </row>
    <row r="8" ht="19.9" customHeight="1" spans="1:3">
      <c r="A8" s="21" t="s">
        <v>560</v>
      </c>
      <c r="B8" s="19" t="s">
        <v>561</v>
      </c>
      <c r="C8" s="20">
        <v>2.37</v>
      </c>
    </row>
    <row r="9" ht="19.9" customHeight="1" spans="1:3">
      <c r="A9" s="21" t="s">
        <v>562</v>
      </c>
      <c r="B9" s="19" t="s">
        <v>517</v>
      </c>
      <c r="C9" s="20">
        <v>0.27</v>
      </c>
    </row>
    <row r="10" ht="22.7" customHeight="1" spans="1:3">
      <c r="A10" s="21" t="s">
        <v>563</v>
      </c>
      <c r="B10" s="19" t="s">
        <v>518</v>
      </c>
      <c r="C10" s="20">
        <v>0.27</v>
      </c>
    </row>
    <row r="11" ht="19.9" customHeight="1" spans="1:3">
      <c r="A11" s="21" t="s">
        <v>564</v>
      </c>
      <c r="B11" s="19" t="s">
        <v>565</v>
      </c>
      <c r="C11" s="20">
        <v>2.1</v>
      </c>
    </row>
    <row r="12" ht="22.7" customHeight="1" spans="1:3">
      <c r="A12" s="21" t="s">
        <v>563</v>
      </c>
      <c r="B12" s="19" t="s">
        <v>520</v>
      </c>
      <c r="C12" s="20"/>
    </row>
    <row r="13" ht="19.9" customHeight="1" spans="1:3">
      <c r="A13" s="21" t="s">
        <v>566</v>
      </c>
      <c r="B13" s="19" t="s">
        <v>567</v>
      </c>
      <c r="C13" s="20">
        <v>0.3</v>
      </c>
    </row>
    <row r="14" ht="19.9" customHeight="1" spans="1:3">
      <c r="A14" s="21" t="s">
        <v>562</v>
      </c>
      <c r="B14" s="19" t="s">
        <v>568</v>
      </c>
      <c r="C14" s="20">
        <v>0.3</v>
      </c>
    </row>
    <row r="15" ht="19.9" customHeight="1" spans="1:3">
      <c r="A15" s="21" t="s">
        <v>564</v>
      </c>
      <c r="B15" s="19" t="s">
        <v>569</v>
      </c>
      <c r="C15" s="20">
        <v>0</v>
      </c>
    </row>
    <row r="16" ht="19.9" customHeight="1" spans="1:3">
      <c r="A16" s="21" t="s">
        <v>570</v>
      </c>
      <c r="B16" s="19" t="s">
        <v>571</v>
      </c>
      <c r="C16" s="20">
        <v>0.26</v>
      </c>
    </row>
    <row r="17" ht="19.9" customHeight="1" spans="1:3">
      <c r="A17" s="21" t="s">
        <v>562</v>
      </c>
      <c r="B17" s="19" t="s">
        <v>572</v>
      </c>
      <c r="C17" s="20">
        <v>0.08</v>
      </c>
    </row>
    <row r="18" ht="19.9" customHeight="1" spans="1:3">
      <c r="A18" s="21" t="s">
        <v>564</v>
      </c>
      <c r="B18" s="19" t="s">
        <v>573</v>
      </c>
      <c r="C18" s="20">
        <v>0.18</v>
      </c>
    </row>
    <row r="19" ht="19.9" customHeight="1" spans="1:3">
      <c r="A19" s="21" t="s">
        <v>574</v>
      </c>
      <c r="B19" s="19" t="s">
        <v>575</v>
      </c>
      <c r="C19" s="20">
        <v>0.33</v>
      </c>
    </row>
    <row r="20" ht="19.9" customHeight="1" spans="1:3">
      <c r="A20" s="21" t="s">
        <v>562</v>
      </c>
      <c r="B20" s="19" t="s">
        <v>576</v>
      </c>
      <c r="C20" s="20">
        <v>0</v>
      </c>
    </row>
    <row r="21" ht="19.9" customHeight="1" spans="1:3">
      <c r="A21" s="21" t="s">
        <v>577</v>
      </c>
      <c r="B21" s="19"/>
      <c r="C21" s="20">
        <v>0</v>
      </c>
    </row>
    <row r="22" ht="22.7" customHeight="1" spans="1:3">
      <c r="A22" s="21" t="s">
        <v>578</v>
      </c>
      <c r="B22" s="19" t="s">
        <v>579</v>
      </c>
      <c r="C22" s="20">
        <v>0</v>
      </c>
    </row>
    <row r="23" ht="19.9" customHeight="1" spans="1:3">
      <c r="A23" s="21" t="s">
        <v>564</v>
      </c>
      <c r="B23" s="19" t="s">
        <v>580</v>
      </c>
      <c r="C23" s="20">
        <v>0.33</v>
      </c>
    </row>
    <row r="24" ht="19.9" customHeight="1" spans="1:3">
      <c r="A24" s="21" t="s">
        <v>577</v>
      </c>
      <c r="B24" s="19"/>
      <c r="C24" s="20">
        <v>0.29</v>
      </c>
    </row>
    <row r="25" ht="22.7" customHeight="1" spans="1:3">
      <c r="A25" s="21" t="s">
        <v>581</v>
      </c>
      <c r="B25" s="19" t="s">
        <v>582</v>
      </c>
      <c r="C25" s="20">
        <v>0.04</v>
      </c>
    </row>
    <row r="26" ht="19.9" customHeight="1" spans="1:3">
      <c r="A26" s="21" t="s">
        <v>583</v>
      </c>
      <c r="B26" s="19" t="s">
        <v>584</v>
      </c>
      <c r="C26" s="20">
        <v>0.37</v>
      </c>
    </row>
    <row r="27" ht="19.9" customHeight="1" spans="1:3">
      <c r="A27" s="21" t="s">
        <v>562</v>
      </c>
      <c r="B27" s="19" t="s">
        <v>585</v>
      </c>
      <c r="C27" s="20">
        <v>0.08</v>
      </c>
    </row>
    <row r="28" ht="19.9" customHeight="1" spans="1:3">
      <c r="A28" s="21" t="s">
        <v>564</v>
      </c>
      <c r="B28" s="19" t="s">
        <v>586</v>
      </c>
      <c r="C28" s="20">
        <v>0.29</v>
      </c>
    </row>
    <row r="29" ht="34.5" customHeight="1" spans="1:3">
      <c r="A29" s="13" t="s">
        <v>587</v>
      </c>
      <c r="B29" s="13"/>
      <c r="C29" s="13"/>
    </row>
    <row r="30" ht="24" customHeight="1" spans="1:3">
      <c r="A30" s="13" t="s">
        <v>588</v>
      </c>
      <c r="B30" s="13"/>
      <c r="C30" s="13"/>
    </row>
    <row r="31" ht="24" customHeight="1" spans="1:3">
      <c r="A31" s="13" t="s">
        <v>589</v>
      </c>
      <c r="B31" s="13"/>
      <c r="C31" s="13"/>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M7" sqref="M7"/>
    </sheetView>
  </sheetViews>
  <sheetFormatPr defaultColWidth="10" defaultRowHeight="13.5" outlineLevelCol="3"/>
  <cols>
    <col min="1" max="1" width="41.375" style="12" customWidth="1"/>
    <col min="2" max="2" width="12.625" style="12" customWidth="1"/>
    <col min="3" max="3" width="20.5" style="12" customWidth="1"/>
    <col min="4" max="4" width="10" style="12"/>
    <col min="5" max="5" width="9.75" style="12" customWidth="1"/>
    <col min="6" max="16384" width="10" style="12"/>
  </cols>
  <sheetData>
    <row r="1" ht="22.5" hidden="1" spans="1:2">
      <c r="A1" s="13" t="s">
        <v>527</v>
      </c>
      <c r="B1" s="13" t="s">
        <v>590</v>
      </c>
    </row>
    <row r="2" hidden="1" spans="1:3">
      <c r="A2" s="13" t="s">
        <v>528</v>
      </c>
      <c r="B2" s="13" t="s">
        <v>499</v>
      </c>
      <c r="C2" s="13" t="s">
        <v>529</v>
      </c>
    </row>
    <row r="3" hidden="1" spans="1:4">
      <c r="A3" s="13" t="s">
        <v>530</v>
      </c>
      <c r="C3" s="13" t="s">
        <v>555</v>
      </c>
      <c r="D3" s="13" t="s">
        <v>591</v>
      </c>
    </row>
    <row r="4" ht="14.25" customHeight="1" spans="1:1">
      <c r="A4" s="14" t="s">
        <v>592</v>
      </c>
    </row>
    <row r="5" ht="18.75" customHeight="1" spans="1:3">
      <c r="A5" s="15" t="s">
        <v>593</v>
      </c>
      <c r="B5" s="15"/>
      <c r="C5" s="15"/>
    </row>
    <row r="6" ht="14.25" customHeight="1" spans="1:3">
      <c r="A6" s="16" t="s">
        <v>509</v>
      </c>
      <c r="B6" s="16"/>
      <c r="C6" s="16"/>
    </row>
    <row r="7" ht="34.5" customHeight="1" spans="1:3">
      <c r="A7" s="17" t="s">
        <v>54</v>
      </c>
      <c r="B7" s="17" t="s">
        <v>515</v>
      </c>
      <c r="C7" s="17" t="s">
        <v>559</v>
      </c>
    </row>
    <row r="8" ht="34.5" customHeight="1" spans="1:4">
      <c r="A8" s="18" t="s">
        <v>594</v>
      </c>
      <c r="B8" s="19" t="s">
        <v>516</v>
      </c>
      <c r="C8" s="20">
        <v>9.75</v>
      </c>
      <c r="D8" s="13"/>
    </row>
    <row r="9" ht="34.5" customHeight="1" spans="1:4">
      <c r="A9" s="18" t="s">
        <v>595</v>
      </c>
      <c r="B9" s="19" t="s">
        <v>517</v>
      </c>
      <c r="C9" s="20">
        <v>2.42</v>
      </c>
      <c r="D9" s="13"/>
    </row>
    <row r="10" ht="34.5" customHeight="1" spans="1:4">
      <c r="A10" s="18" t="s">
        <v>596</v>
      </c>
      <c r="B10" s="19" t="s">
        <v>518</v>
      </c>
      <c r="C10" s="20">
        <v>7.33</v>
      </c>
      <c r="D10" s="13"/>
    </row>
    <row r="11" ht="41" customHeight="1" spans="1:4">
      <c r="A11" s="18" t="s">
        <v>597</v>
      </c>
      <c r="B11" s="19" t="s">
        <v>519</v>
      </c>
      <c r="C11" s="20">
        <v>0.56</v>
      </c>
      <c r="D11" s="13"/>
    </row>
    <row r="12" ht="34.5" customHeight="1" spans="1:4">
      <c r="A12" s="18" t="s">
        <v>595</v>
      </c>
      <c r="B12" s="19" t="s">
        <v>520</v>
      </c>
      <c r="C12" s="20"/>
      <c r="D12" s="13"/>
    </row>
    <row r="13" ht="34.5" customHeight="1" spans="1:4">
      <c r="A13" s="18" t="s">
        <v>596</v>
      </c>
      <c r="B13" s="19" t="s">
        <v>521</v>
      </c>
      <c r="C13" s="20">
        <v>0.56</v>
      </c>
      <c r="D13" s="13"/>
    </row>
    <row r="14" ht="41.25" customHeight="1" spans="1:3">
      <c r="A14" s="13" t="s">
        <v>598</v>
      </c>
      <c r="B14" s="13"/>
      <c r="C14" s="13"/>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workbookViewId="0">
      <selection activeCell="I7" sqref="I7"/>
    </sheetView>
  </sheetViews>
  <sheetFormatPr defaultColWidth="9" defaultRowHeight="13.5" outlineLevelCol="6"/>
  <cols>
    <col min="1" max="1" width="6.625" style="8" customWidth="1"/>
    <col min="2" max="2" width="30.875" style="8" customWidth="1"/>
    <col min="3" max="3" width="21.625" style="8" customWidth="1"/>
    <col min="4" max="4" width="25.625" style="8" customWidth="1"/>
    <col min="5" max="5" width="12.75" style="8" customWidth="1"/>
    <col min="6" max="6" width="12.125" style="8" customWidth="1"/>
    <col min="7" max="16384" width="9" style="8"/>
  </cols>
  <sheetData>
    <row r="1" ht="15.75" customHeight="1" spans="1:1">
      <c r="A1" s="8" t="s">
        <v>599</v>
      </c>
    </row>
    <row r="2" ht="26.25" customHeight="1" spans="1:6">
      <c r="A2" s="2" t="s">
        <v>600</v>
      </c>
      <c r="B2" s="2"/>
      <c r="C2" s="2"/>
      <c r="D2" s="2"/>
      <c r="E2" s="2"/>
      <c r="F2" s="2"/>
    </row>
    <row r="3" ht="16.5" customHeight="1" spans="2:6">
      <c r="B3" s="9"/>
      <c r="C3" s="9"/>
      <c r="D3" s="9"/>
      <c r="E3" s="9"/>
      <c r="F3" s="3" t="s">
        <v>509</v>
      </c>
    </row>
    <row r="4" ht="24" customHeight="1" spans="1:6">
      <c r="A4" s="4" t="s">
        <v>601</v>
      </c>
      <c r="B4" s="4" t="s">
        <v>345</v>
      </c>
      <c r="C4" s="4" t="s">
        <v>602</v>
      </c>
      <c r="D4" s="4" t="s">
        <v>603</v>
      </c>
      <c r="E4" s="4" t="s">
        <v>604</v>
      </c>
      <c r="F4" s="4" t="s">
        <v>605</v>
      </c>
    </row>
    <row r="5" ht="25.5" customHeight="1" spans="1:7">
      <c r="A5" s="5"/>
      <c r="B5" s="4" t="s">
        <v>123</v>
      </c>
      <c r="C5" s="10"/>
      <c r="D5" s="10"/>
      <c r="E5" s="10"/>
      <c r="F5" s="6">
        <v>0.56</v>
      </c>
      <c r="G5" s="1"/>
    </row>
    <row r="6" ht="30.5" customHeight="1" spans="1:7">
      <c r="A6" s="5">
        <v>1</v>
      </c>
      <c r="B6" s="11" t="s">
        <v>606</v>
      </c>
      <c r="C6" s="10" t="s">
        <v>607</v>
      </c>
      <c r="D6" s="10" t="s">
        <v>608</v>
      </c>
      <c r="E6" s="10" t="s">
        <v>609</v>
      </c>
      <c r="F6" s="6">
        <v>0.56</v>
      </c>
      <c r="G6" s="1"/>
    </row>
    <row r="7" ht="30.5" customHeight="1" spans="1:7">
      <c r="A7" s="5">
        <v>2</v>
      </c>
      <c r="B7" s="11"/>
      <c r="C7" s="10"/>
      <c r="D7" s="10"/>
      <c r="E7" s="10"/>
      <c r="F7" s="6"/>
      <c r="G7" s="1"/>
    </row>
    <row r="8" ht="30.5" customHeight="1" spans="1:7">
      <c r="A8" s="5">
        <v>3</v>
      </c>
      <c r="B8" s="11"/>
      <c r="C8" s="10"/>
      <c r="D8" s="10"/>
      <c r="E8" s="10"/>
      <c r="F8" s="6"/>
      <c r="G8" s="1"/>
    </row>
    <row r="9" ht="61.5" customHeight="1" spans="1:6">
      <c r="A9" s="7" t="s">
        <v>610</v>
      </c>
      <c r="B9" s="7"/>
      <c r="C9" s="7"/>
      <c r="D9" s="7"/>
      <c r="E9" s="7"/>
      <c r="F9" s="7"/>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8"/>
  <sheetViews>
    <sheetView workbookViewId="0">
      <selection activeCell="E13" sqref="E13"/>
    </sheetView>
  </sheetViews>
  <sheetFormatPr defaultColWidth="9" defaultRowHeight="13.5" outlineLevelCol="1"/>
  <cols>
    <col min="1" max="1" width="39.375" style="1" customWidth="1"/>
    <col min="2" max="2" width="44.25" style="1" customWidth="1"/>
    <col min="3" max="16384" width="9" style="1"/>
  </cols>
  <sheetData>
    <row r="1" ht="15.75" customHeight="1"/>
    <row r="2" ht="26.25" customHeight="1" spans="1:2">
      <c r="A2" s="2" t="s">
        <v>611</v>
      </c>
      <c r="B2" s="2"/>
    </row>
    <row r="3" ht="16.5" customHeight="1" spans="2:2">
      <c r="B3" s="3" t="s">
        <v>509</v>
      </c>
    </row>
    <row r="4" ht="24" customHeight="1" spans="1:2">
      <c r="A4" s="4" t="s">
        <v>612</v>
      </c>
      <c r="B4" s="4" t="s">
        <v>613</v>
      </c>
    </row>
    <row r="5" ht="24" customHeight="1" spans="1:2">
      <c r="A5" s="4" t="s">
        <v>123</v>
      </c>
      <c r="B5" s="4"/>
    </row>
    <row r="6" ht="24" customHeight="1" spans="1:2">
      <c r="A6" s="5" t="s">
        <v>614</v>
      </c>
      <c r="B6" s="4"/>
    </row>
    <row r="7" ht="24" customHeight="1" spans="1:2">
      <c r="A7" s="5" t="s">
        <v>615</v>
      </c>
      <c r="B7" s="4"/>
    </row>
    <row r="8" ht="24" customHeight="1" spans="1:2">
      <c r="A8" s="5" t="s">
        <v>616</v>
      </c>
      <c r="B8" s="4"/>
    </row>
    <row r="9" ht="24" customHeight="1" spans="1:2">
      <c r="A9" s="5" t="s">
        <v>617</v>
      </c>
      <c r="B9" s="4"/>
    </row>
    <row r="10" ht="31" customHeight="1" spans="1:2">
      <c r="A10" s="5" t="s">
        <v>618</v>
      </c>
      <c r="B10" s="4">
        <v>0.29</v>
      </c>
    </row>
    <row r="11" ht="24" customHeight="1" spans="1:2">
      <c r="A11" s="5" t="s">
        <v>619</v>
      </c>
      <c r="B11" s="4"/>
    </row>
    <row r="12" ht="24" customHeight="1" spans="1:2">
      <c r="A12" s="5" t="s">
        <v>620</v>
      </c>
      <c r="B12" s="4"/>
    </row>
    <row r="13" ht="24" customHeight="1" spans="1:2">
      <c r="A13" s="5" t="s">
        <v>621</v>
      </c>
      <c r="B13" s="4"/>
    </row>
    <row r="14" ht="25.5" customHeight="1" spans="1:2">
      <c r="A14" s="5" t="s">
        <v>622</v>
      </c>
      <c r="B14" s="6"/>
    </row>
    <row r="15" ht="25.5" customHeight="1" spans="1:2">
      <c r="A15" s="5" t="s">
        <v>623</v>
      </c>
      <c r="B15" s="6"/>
    </row>
    <row r="16" ht="24.75" customHeight="1" spans="1:2">
      <c r="A16" s="5" t="s">
        <v>624</v>
      </c>
      <c r="B16" s="6"/>
    </row>
    <row r="17" ht="24.75" customHeight="1" spans="1:2">
      <c r="A17" s="5" t="s">
        <v>625</v>
      </c>
      <c r="B17" s="6"/>
    </row>
    <row r="18" ht="61.5" customHeight="1" spans="1:2">
      <c r="A18" s="7" t="s">
        <v>626</v>
      </c>
      <c r="B18" s="7"/>
    </row>
  </sheetData>
  <mergeCells count="2">
    <mergeCell ref="A2:B2"/>
    <mergeCell ref="A18:B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3"/>
  <sheetViews>
    <sheetView workbookViewId="0">
      <selection activeCell="I13" sqref="I13"/>
    </sheetView>
  </sheetViews>
  <sheetFormatPr defaultColWidth="7.875" defaultRowHeight="15.75" outlineLevelCol="4"/>
  <cols>
    <col min="1" max="1" width="39.125" style="266" customWidth="1"/>
    <col min="2" max="2" width="34" style="266" customWidth="1"/>
    <col min="3" max="3" width="8" style="266" customWidth="1"/>
    <col min="4" max="4" width="7.875" style="266" customWidth="1"/>
    <col min="5" max="5" width="8.5" style="266" hidden="1" customWidth="1"/>
    <col min="6" max="6" width="7.875" style="266" hidden="1" customWidth="1"/>
    <col min="7" max="254" width="7.875" style="266"/>
    <col min="255" max="255" width="35.75" style="266" customWidth="1"/>
    <col min="256" max="256" width="7.875" style="266" hidden="1" customWidth="1"/>
    <col min="257" max="258" width="12" style="266" customWidth="1"/>
    <col min="259" max="259" width="8" style="266" customWidth="1"/>
    <col min="260" max="260" width="7.875" style="266" customWidth="1"/>
    <col min="261" max="262" width="7.875" style="266" hidden="1" customWidth="1"/>
    <col min="263" max="510" width="7.875" style="266"/>
    <col min="511" max="511" width="35.75" style="266" customWidth="1"/>
    <col min="512" max="512" width="7.875" style="266" hidden="1" customWidth="1"/>
    <col min="513" max="514" width="12" style="266" customWidth="1"/>
    <col min="515" max="515" width="8" style="266" customWidth="1"/>
    <col min="516" max="516" width="7.875" style="266" customWidth="1"/>
    <col min="517" max="518" width="7.875" style="266" hidden="1" customWidth="1"/>
    <col min="519" max="766" width="7.875" style="266"/>
    <col min="767" max="767" width="35.75" style="266" customWidth="1"/>
    <col min="768" max="768" width="7.875" style="266" hidden="1" customWidth="1"/>
    <col min="769" max="770" width="12" style="266" customWidth="1"/>
    <col min="771" max="771" width="8" style="266" customWidth="1"/>
    <col min="772" max="772" width="7.875" style="266" customWidth="1"/>
    <col min="773" max="774" width="7.875" style="266" hidden="1" customWidth="1"/>
    <col min="775" max="1022" width="7.875" style="266"/>
    <col min="1023" max="1023" width="35.75" style="266" customWidth="1"/>
    <col min="1024" max="1024" width="7.875" style="266" hidden="1" customWidth="1"/>
    <col min="1025" max="1026" width="12" style="266" customWidth="1"/>
    <col min="1027" max="1027" width="8" style="266" customWidth="1"/>
    <col min="1028" max="1028" width="7.875" style="266" customWidth="1"/>
    <col min="1029" max="1030" width="7.875" style="266" hidden="1" customWidth="1"/>
    <col min="1031" max="1278" width="7.875" style="266"/>
    <col min="1279" max="1279" width="35.75" style="266" customWidth="1"/>
    <col min="1280" max="1280" width="7.875" style="266" hidden="1" customWidth="1"/>
    <col min="1281" max="1282" width="12" style="266" customWidth="1"/>
    <col min="1283" max="1283" width="8" style="266" customWidth="1"/>
    <col min="1284" max="1284" width="7.875" style="266" customWidth="1"/>
    <col min="1285" max="1286" width="7.875" style="266" hidden="1" customWidth="1"/>
    <col min="1287" max="1534" width="7.875" style="266"/>
    <col min="1535" max="1535" width="35.75" style="266" customWidth="1"/>
    <col min="1536" max="1536" width="7.875" style="266" hidden="1" customWidth="1"/>
    <col min="1537" max="1538" width="12" style="266" customWidth="1"/>
    <col min="1539" max="1539" width="8" style="266" customWidth="1"/>
    <col min="1540" max="1540" width="7.875" style="266" customWidth="1"/>
    <col min="1541" max="1542" width="7.875" style="266" hidden="1" customWidth="1"/>
    <col min="1543" max="1790" width="7.875" style="266"/>
    <col min="1791" max="1791" width="35.75" style="266" customWidth="1"/>
    <col min="1792" max="1792" width="7.875" style="266" hidden="1" customWidth="1"/>
    <col min="1793" max="1794" width="12" style="266" customWidth="1"/>
    <col min="1795" max="1795" width="8" style="266" customWidth="1"/>
    <col min="1796" max="1796" width="7.875" style="266" customWidth="1"/>
    <col min="1797" max="1798" width="7.875" style="266" hidden="1" customWidth="1"/>
    <col min="1799" max="2046" width="7.875" style="266"/>
    <col min="2047" max="2047" width="35.75" style="266" customWidth="1"/>
    <col min="2048" max="2048" width="7.875" style="266" hidden="1" customWidth="1"/>
    <col min="2049" max="2050" width="12" style="266" customWidth="1"/>
    <col min="2051" max="2051" width="8" style="266" customWidth="1"/>
    <col min="2052" max="2052" width="7.875" style="266" customWidth="1"/>
    <col min="2053" max="2054" width="7.875" style="266" hidden="1" customWidth="1"/>
    <col min="2055" max="2302" width="7.875" style="266"/>
    <col min="2303" max="2303" width="35.75" style="266" customWidth="1"/>
    <col min="2304" max="2304" width="7.875" style="266" hidden="1" customWidth="1"/>
    <col min="2305" max="2306" width="12" style="266" customWidth="1"/>
    <col min="2307" max="2307" width="8" style="266" customWidth="1"/>
    <col min="2308" max="2308" width="7.875" style="266" customWidth="1"/>
    <col min="2309" max="2310" width="7.875" style="266" hidden="1" customWidth="1"/>
    <col min="2311" max="2558" width="7.875" style="266"/>
    <col min="2559" max="2559" width="35.75" style="266" customWidth="1"/>
    <col min="2560" max="2560" width="7.875" style="266" hidden="1" customWidth="1"/>
    <col min="2561" max="2562" width="12" style="266" customWidth="1"/>
    <col min="2563" max="2563" width="8" style="266" customWidth="1"/>
    <col min="2564" max="2564" width="7.875" style="266" customWidth="1"/>
    <col min="2565" max="2566" width="7.875" style="266" hidden="1" customWidth="1"/>
    <col min="2567" max="2814" width="7.875" style="266"/>
    <col min="2815" max="2815" width="35.75" style="266" customWidth="1"/>
    <col min="2816" max="2816" width="7.875" style="266" hidden="1" customWidth="1"/>
    <col min="2817" max="2818" width="12" style="266" customWidth="1"/>
    <col min="2819" max="2819" width="8" style="266" customWidth="1"/>
    <col min="2820" max="2820" width="7.875" style="266" customWidth="1"/>
    <col min="2821" max="2822" width="7.875" style="266" hidden="1" customWidth="1"/>
    <col min="2823" max="3070" width="7.875" style="266"/>
    <col min="3071" max="3071" width="35.75" style="266" customWidth="1"/>
    <col min="3072" max="3072" width="7.875" style="266" hidden="1" customWidth="1"/>
    <col min="3073" max="3074" width="12" style="266" customWidth="1"/>
    <col min="3075" max="3075" width="8" style="266" customWidth="1"/>
    <col min="3076" max="3076" width="7.875" style="266" customWidth="1"/>
    <col min="3077" max="3078" width="7.875" style="266" hidden="1" customWidth="1"/>
    <col min="3079" max="3326" width="7.875" style="266"/>
    <col min="3327" max="3327" width="35.75" style="266" customWidth="1"/>
    <col min="3328" max="3328" width="7.875" style="266" hidden="1" customWidth="1"/>
    <col min="3329" max="3330" width="12" style="266" customWidth="1"/>
    <col min="3331" max="3331" width="8" style="266" customWidth="1"/>
    <col min="3332" max="3332" width="7.875" style="266" customWidth="1"/>
    <col min="3333" max="3334" width="7.875" style="266" hidden="1" customWidth="1"/>
    <col min="3335" max="3582" width="7.875" style="266"/>
    <col min="3583" max="3583" width="35.75" style="266" customWidth="1"/>
    <col min="3584" max="3584" width="7.875" style="266" hidden="1" customWidth="1"/>
    <col min="3585" max="3586" width="12" style="266" customWidth="1"/>
    <col min="3587" max="3587" width="8" style="266" customWidth="1"/>
    <col min="3588" max="3588" width="7.875" style="266" customWidth="1"/>
    <col min="3589" max="3590" width="7.875" style="266" hidden="1" customWidth="1"/>
    <col min="3591" max="3838" width="7.875" style="266"/>
    <col min="3839" max="3839" width="35.75" style="266" customWidth="1"/>
    <col min="3840" max="3840" width="7.875" style="266" hidden="1" customWidth="1"/>
    <col min="3841" max="3842" width="12" style="266" customWidth="1"/>
    <col min="3843" max="3843" width="8" style="266" customWidth="1"/>
    <col min="3844" max="3844" width="7.875" style="266" customWidth="1"/>
    <col min="3845" max="3846" width="7.875" style="266" hidden="1" customWidth="1"/>
    <col min="3847" max="4094" width="7.875" style="266"/>
    <col min="4095" max="4095" width="35.75" style="266" customWidth="1"/>
    <col min="4096" max="4096" width="7.875" style="266" hidden="1" customWidth="1"/>
    <col min="4097" max="4098" width="12" style="266" customWidth="1"/>
    <col min="4099" max="4099" width="8" style="266" customWidth="1"/>
    <col min="4100" max="4100" width="7.875" style="266" customWidth="1"/>
    <col min="4101" max="4102" width="7.875" style="266" hidden="1" customWidth="1"/>
    <col min="4103" max="4350" width="7.875" style="266"/>
    <col min="4351" max="4351" width="35.75" style="266" customWidth="1"/>
    <col min="4352" max="4352" width="7.875" style="266" hidden="1" customWidth="1"/>
    <col min="4353" max="4354" width="12" style="266" customWidth="1"/>
    <col min="4355" max="4355" width="8" style="266" customWidth="1"/>
    <col min="4356" max="4356" width="7.875" style="266" customWidth="1"/>
    <col min="4357" max="4358" width="7.875" style="266" hidden="1" customWidth="1"/>
    <col min="4359" max="4606" width="7.875" style="266"/>
    <col min="4607" max="4607" width="35.75" style="266" customWidth="1"/>
    <col min="4608" max="4608" width="7.875" style="266" hidden="1" customWidth="1"/>
    <col min="4609" max="4610" width="12" style="266" customWidth="1"/>
    <col min="4611" max="4611" width="8" style="266" customWidth="1"/>
    <col min="4612" max="4612" width="7.875" style="266" customWidth="1"/>
    <col min="4613" max="4614" width="7.875" style="266" hidden="1" customWidth="1"/>
    <col min="4615" max="4862" width="7.875" style="266"/>
    <col min="4863" max="4863" width="35.75" style="266" customWidth="1"/>
    <col min="4864" max="4864" width="7.875" style="266" hidden="1" customWidth="1"/>
    <col min="4865" max="4866" width="12" style="266" customWidth="1"/>
    <col min="4867" max="4867" width="8" style="266" customWidth="1"/>
    <col min="4868" max="4868" width="7.875" style="266" customWidth="1"/>
    <col min="4869" max="4870" width="7.875" style="266" hidden="1" customWidth="1"/>
    <col min="4871" max="5118" width="7.875" style="266"/>
    <col min="5119" max="5119" width="35.75" style="266" customWidth="1"/>
    <col min="5120" max="5120" width="7.875" style="266" hidden="1" customWidth="1"/>
    <col min="5121" max="5122" width="12" style="266" customWidth="1"/>
    <col min="5123" max="5123" width="8" style="266" customWidth="1"/>
    <col min="5124" max="5124" width="7.875" style="266" customWidth="1"/>
    <col min="5125" max="5126" width="7.875" style="266" hidden="1" customWidth="1"/>
    <col min="5127" max="5374" width="7.875" style="266"/>
    <col min="5375" max="5375" width="35.75" style="266" customWidth="1"/>
    <col min="5376" max="5376" width="7.875" style="266" hidden="1" customWidth="1"/>
    <col min="5377" max="5378" width="12" style="266" customWidth="1"/>
    <col min="5379" max="5379" width="8" style="266" customWidth="1"/>
    <col min="5380" max="5380" width="7.875" style="266" customWidth="1"/>
    <col min="5381" max="5382" width="7.875" style="266" hidden="1" customWidth="1"/>
    <col min="5383" max="5630" width="7.875" style="266"/>
    <col min="5631" max="5631" width="35.75" style="266" customWidth="1"/>
    <col min="5632" max="5632" width="7.875" style="266" hidden="1" customWidth="1"/>
    <col min="5633" max="5634" width="12" style="266" customWidth="1"/>
    <col min="5635" max="5635" width="8" style="266" customWidth="1"/>
    <col min="5636" max="5636" width="7.875" style="266" customWidth="1"/>
    <col min="5637" max="5638" width="7.875" style="266" hidden="1" customWidth="1"/>
    <col min="5639" max="5886" width="7.875" style="266"/>
    <col min="5887" max="5887" width="35.75" style="266" customWidth="1"/>
    <col min="5888" max="5888" width="7.875" style="266" hidden="1" customWidth="1"/>
    <col min="5889" max="5890" width="12" style="266" customWidth="1"/>
    <col min="5891" max="5891" width="8" style="266" customWidth="1"/>
    <col min="5892" max="5892" width="7.875" style="266" customWidth="1"/>
    <col min="5893" max="5894" width="7.875" style="266" hidden="1" customWidth="1"/>
    <col min="5895" max="6142" width="7.875" style="266"/>
    <col min="6143" max="6143" width="35.75" style="266" customWidth="1"/>
    <col min="6144" max="6144" width="7.875" style="266" hidden="1" customWidth="1"/>
    <col min="6145" max="6146" width="12" style="266" customWidth="1"/>
    <col min="6147" max="6147" width="8" style="266" customWidth="1"/>
    <col min="6148" max="6148" width="7.875" style="266" customWidth="1"/>
    <col min="6149" max="6150" width="7.875" style="266" hidden="1" customWidth="1"/>
    <col min="6151" max="6398" width="7.875" style="266"/>
    <col min="6399" max="6399" width="35.75" style="266" customWidth="1"/>
    <col min="6400" max="6400" width="7.875" style="266" hidden="1" customWidth="1"/>
    <col min="6401" max="6402" width="12" style="266" customWidth="1"/>
    <col min="6403" max="6403" width="8" style="266" customWidth="1"/>
    <col min="6404" max="6404" width="7.875" style="266" customWidth="1"/>
    <col min="6405" max="6406" width="7.875" style="266" hidden="1" customWidth="1"/>
    <col min="6407" max="6654" width="7.875" style="266"/>
    <col min="6655" max="6655" width="35.75" style="266" customWidth="1"/>
    <col min="6656" max="6656" width="7.875" style="266" hidden="1" customWidth="1"/>
    <col min="6657" max="6658" width="12" style="266" customWidth="1"/>
    <col min="6659" max="6659" width="8" style="266" customWidth="1"/>
    <col min="6660" max="6660" width="7.875" style="266" customWidth="1"/>
    <col min="6661" max="6662" width="7.875" style="266" hidden="1" customWidth="1"/>
    <col min="6663" max="6910" width="7.875" style="266"/>
    <col min="6911" max="6911" width="35.75" style="266" customWidth="1"/>
    <col min="6912" max="6912" width="7.875" style="266" hidden="1" customWidth="1"/>
    <col min="6913" max="6914" width="12" style="266" customWidth="1"/>
    <col min="6915" max="6915" width="8" style="266" customWidth="1"/>
    <col min="6916" max="6916" width="7.875" style="266" customWidth="1"/>
    <col min="6917" max="6918" width="7.875" style="266" hidden="1" customWidth="1"/>
    <col min="6919" max="7166" width="7.875" style="266"/>
    <col min="7167" max="7167" width="35.75" style="266" customWidth="1"/>
    <col min="7168" max="7168" width="7.875" style="266" hidden="1" customWidth="1"/>
    <col min="7169" max="7170" width="12" style="266" customWidth="1"/>
    <col min="7171" max="7171" width="8" style="266" customWidth="1"/>
    <col min="7172" max="7172" width="7.875" style="266" customWidth="1"/>
    <col min="7173" max="7174" width="7.875" style="266" hidden="1" customWidth="1"/>
    <col min="7175" max="7422" width="7.875" style="266"/>
    <col min="7423" max="7423" width="35.75" style="266" customWidth="1"/>
    <col min="7424" max="7424" width="7.875" style="266" hidden="1" customWidth="1"/>
    <col min="7425" max="7426" width="12" style="266" customWidth="1"/>
    <col min="7427" max="7427" width="8" style="266" customWidth="1"/>
    <col min="7428" max="7428" width="7.875" style="266" customWidth="1"/>
    <col min="7429" max="7430" width="7.875" style="266" hidden="1" customWidth="1"/>
    <col min="7431" max="7678" width="7.875" style="266"/>
    <col min="7679" max="7679" width="35.75" style="266" customWidth="1"/>
    <col min="7680" max="7680" width="7.875" style="266" hidden="1" customWidth="1"/>
    <col min="7681" max="7682" width="12" style="266" customWidth="1"/>
    <col min="7683" max="7683" width="8" style="266" customWidth="1"/>
    <col min="7684" max="7684" width="7.875" style="266" customWidth="1"/>
    <col min="7685" max="7686" width="7.875" style="266" hidden="1" customWidth="1"/>
    <col min="7687" max="7934" width="7.875" style="266"/>
    <col min="7935" max="7935" width="35.75" style="266" customWidth="1"/>
    <col min="7936" max="7936" width="7.875" style="266" hidden="1" customWidth="1"/>
    <col min="7937" max="7938" width="12" style="266" customWidth="1"/>
    <col min="7939" max="7939" width="8" style="266" customWidth="1"/>
    <col min="7940" max="7940" width="7.875" style="266" customWidth="1"/>
    <col min="7941" max="7942" width="7.875" style="266" hidden="1" customWidth="1"/>
    <col min="7943" max="8190" width="7.875" style="266"/>
    <col min="8191" max="8191" width="35.75" style="266" customWidth="1"/>
    <col min="8192" max="8192" width="7.875" style="266" hidden="1" customWidth="1"/>
    <col min="8193" max="8194" width="12" style="266" customWidth="1"/>
    <col min="8195" max="8195" width="8" style="266" customWidth="1"/>
    <col min="8196" max="8196" width="7.875" style="266" customWidth="1"/>
    <col min="8197" max="8198" width="7.875" style="266" hidden="1" customWidth="1"/>
    <col min="8199" max="8446" width="7.875" style="266"/>
    <col min="8447" max="8447" width="35.75" style="266" customWidth="1"/>
    <col min="8448" max="8448" width="7.875" style="266" hidden="1" customWidth="1"/>
    <col min="8449" max="8450" width="12" style="266" customWidth="1"/>
    <col min="8451" max="8451" width="8" style="266" customWidth="1"/>
    <col min="8452" max="8452" width="7.875" style="266" customWidth="1"/>
    <col min="8453" max="8454" width="7.875" style="266" hidden="1" customWidth="1"/>
    <col min="8455" max="8702" width="7.875" style="266"/>
    <col min="8703" max="8703" width="35.75" style="266" customWidth="1"/>
    <col min="8704" max="8704" width="7.875" style="266" hidden="1" customWidth="1"/>
    <col min="8705" max="8706" width="12" style="266" customWidth="1"/>
    <col min="8707" max="8707" width="8" style="266" customWidth="1"/>
    <col min="8708" max="8708" width="7.875" style="266" customWidth="1"/>
    <col min="8709" max="8710" width="7.875" style="266" hidden="1" customWidth="1"/>
    <col min="8711" max="8958" width="7.875" style="266"/>
    <col min="8959" max="8959" width="35.75" style="266" customWidth="1"/>
    <col min="8960" max="8960" width="7.875" style="266" hidden="1" customWidth="1"/>
    <col min="8961" max="8962" width="12" style="266" customWidth="1"/>
    <col min="8963" max="8963" width="8" style="266" customWidth="1"/>
    <col min="8964" max="8964" width="7.875" style="266" customWidth="1"/>
    <col min="8965" max="8966" width="7.875" style="266" hidden="1" customWidth="1"/>
    <col min="8967" max="9214" width="7.875" style="266"/>
    <col min="9215" max="9215" width="35.75" style="266" customWidth="1"/>
    <col min="9216" max="9216" width="7.875" style="266" hidden="1" customWidth="1"/>
    <col min="9217" max="9218" width="12" style="266" customWidth="1"/>
    <col min="9219" max="9219" width="8" style="266" customWidth="1"/>
    <col min="9220" max="9220" width="7.875" style="266" customWidth="1"/>
    <col min="9221" max="9222" width="7.875" style="266" hidden="1" customWidth="1"/>
    <col min="9223" max="9470" width="7.875" style="266"/>
    <col min="9471" max="9471" width="35.75" style="266" customWidth="1"/>
    <col min="9472" max="9472" width="7.875" style="266" hidden="1" customWidth="1"/>
    <col min="9473" max="9474" width="12" style="266" customWidth="1"/>
    <col min="9475" max="9475" width="8" style="266" customWidth="1"/>
    <col min="9476" max="9476" width="7.875" style="266" customWidth="1"/>
    <col min="9477" max="9478" width="7.875" style="266" hidden="1" customWidth="1"/>
    <col min="9479" max="9726" width="7.875" style="266"/>
    <col min="9727" max="9727" width="35.75" style="266" customWidth="1"/>
    <col min="9728" max="9728" width="7.875" style="266" hidden="1" customWidth="1"/>
    <col min="9729" max="9730" width="12" style="266" customWidth="1"/>
    <col min="9731" max="9731" width="8" style="266" customWidth="1"/>
    <col min="9732" max="9732" width="7.875" style="266" customWidth="1"/>
    <col min="9733" max="9734" width="7.875" style="266" hidden="1" customWidth="1"/>
    <col min="9735" max="9982" width="7.875" style="266"/>
    <col min="9983" max="9983" width="35.75" style="266" customWidth="1"/>
    <col min="9984" max="9984" width="7.875" style="266" hidden="1" customWidth="1"/>
    <col min="9985" max="9986" width="12" style="266" customWidth="1"/>
    <col min="9987" max="9987" width="8" style="266" customWidth="1"/>
    <col min="9988" max="9988" width="7.875" style="266" customWidth="1"/>
    <col min="9989" max="9990" width="7.875" style="266" hidden="1" customWidth="1"/>
    <col min="9991" max="10238" width="7.875" style="266"/>
    <col min="10239" max="10239" width="35.75" style="266" customWidth="1"/>
    <col min="10240" max="10240" width="7.875" style="266" hidden="1" customWidth="1"/>
    <col min="10241" max="10242" width="12" style="266" customWidth="1"/>
    <col min="10243" max="10243" width="8" style="266" customWidth="1"/>
    <col min="10244" max="10244" width="7.875" style="266" customWidth="1"/>
    <col min="10245" max="10246" width="7.875" style="266" hidden="1" customWidth="1"/>
    <col min="10247" max="10494" width="7.875" style="266"/>
    <col min="10495" max="10495" width="35.75" style="266" customWidth="1"/>
    <col min="10496" max="10496" width="7.875" style="266" hidden="1" customWidth="1"/>
    <col min="10497" max="10498" width="12" style="266" customWidth="1"/>
    <col min="10499" max="10499" width="8" style="266" customWidth="1"/>
    <col min="10500" max="10500" width="7.875" style="266" customWidth="1"/>
    <col min="10501" max="10502" width="7.875" style="266" hidden="1" customWidth="1"/>
    <col min="10503" max="10750" width="7.875" style="266"/>
    <col min="10751" max="10751" width="35.75" style="266" customWidth="1"/>
    <col min="10752" max="10752" width="7.875" style="266" hidden="1" customWidth="1"/>
    <col min="10753" max="10754" width="12" style="266" customWidth="1"/>
    <col min="10755" max="10755" width="8" style="266" customWidth="1"/>
    <col min="10756" max="10756" width="7.875" style="266" customWidth="1"/>
    <col min="10757" max="10758" width="7.875" style="266" hidden="1" customWidth="1"/>
    <col min="10759" max="11006" width="7.875" style="266"/>
    <col min="11007" max="11007" width="35.75" style="266" customWidth="1"/>
    <col min="11008" max="11008" width="7.875" style="266" hidden="1" customWidth="1"/>
    <col min="11009" max="11010" width="12" style="266" customWidth="1"/>
    <col min="11011" max="11011" width="8" style="266" customWidth="1"/>
    <col min="11012" max="11012" width="7.875" style="266" customWidth="1"/>
    <col min="11013" max="11014" width="7.875" style="266" hidden="1" customWidth="1"/>
    <col min="11015" max="11262" width="7.875" style="266"/>
    <col min="11263" max="11263" width="35.75" style="266" customWidth="1"/>
    <col min="11264" max="11264" width="7.875" style="266" hidden="1" customWidth="1"/>
    <col min="11265" max="11266" width="12" style="266" customWidth="1"/>
    <col min="11267" max="11267" width="8" style="266" customWidth="1"/>
    <col min="11268" max="11268" width="7.875" style="266" customWidth="1"/>
    <col min="11269" max="11270" width="7.875" style="266" hidden="1" customWidth="1"/>
    <col min="11271" max="11518" width="7.875" style="266"/>
    <col min="11519" max="11519" width="35.75" style="266" customWidth="1"/>
    <col min="11520" max="11520" width="7.875" style="266" hidden="1" customWidth="1"/>
    <col min="11521" max="11522" width="12" style="266" customWidth="1"/>
    <col min="11523" max="11523" width="8" style="266" customWidth="1"/>
    <col min="11524" max="11524" width="7.875" style="266" customWidth="1"/>
    <col min="11525" max="11526" width="7.875" style="266" hidden="1" customWidth="1"/>
    <col min="11527" max="11774" width="7.875" style="266"/>
    <col min="11775" max="11775" width="35.75" style="266" customWidth="1"/>
    <col min="11776" max="11776" width="7.875" style="266" hidden="1" customWidth="1"/>
    <col min="11777" max="11778" width="12" style="266" customWidth="1"/>
    <col min="11779" max="11779" width="8" style="266" customWidth="1"/>
    <col min="11780" max="11780" width="7.875" style="266" customWidth="1"/>
    <col min="11781" max="11782" width="7.875" style="266" hidden="1" customWidth="1"/>
    <col min="11783" max="12030" width="7.875" style="266"/>
    <col min="12031" max="12031" width="35.75" style="266" customWidth="1"/>
    <col min="12032" max="12032" width="7.875" style="266" hidden="1" customWidth="1"/>
    <col min="12033" max="12034" width="12" style="266" customWidth="1"/>
    <col min="12035" max="12035" width="8" style="266" customWidth="1"/>
    <col min="12036" max="12036" width="7.875" style="266" customWidth="1"/>
    <col min="12037" max="12038" width="7.875" style="266" hidden="1" customWidth="1"/>
    <col min="12039" max="12286" width="7.875" style="266"/>
    <col min="12287" max="12287" width="35.75" style="266" customWidth="1"/>
    <col min="12288" max="12288" width="7.875" style="266" hidden="1" customWidth="1"/>
    <col min="12289" max="12290" width="12" style="266" customWidth="1"/>
    <col min="12291" max="12291" width="8" style="266" customWidth="1"/>
    <col min="12292" max="12292" width="7.875" style="266" customWidth="1"/>
    <col min="12293" max="12294" width="7.875" style="266" hidden="1" customWidth="1"/>
    <col min="12295" max="12542" width="7.875" style="266"/>
    <col min="12543" max="12543" width="35.75" style="266" customWidth="1"/>
    <col min="12544" max="12544" width="7.875" style="266" hidden="1" customWidth="1"/>
    <col min="12545" max="12546" width="12" style="266" customWidth="1"/>
    <col min="12547" max="12547" width="8" style="266" customWidth="1"/>
    <col min="12548" max="12548" width="7.875" style="266" customWidth="1"/>
    <col min="12549" max="12550" width="7.875" style="266" hidden="1" customWidth="1"/>
    <col min="12551" max="12798" width="7.875" style="266"/>
    <col min="12799" max="12799" width="35.75" style="266" customWidth="1"/>
    <col min="12800" max="12800" width="7.875" style="266" hidden="1" customWidth="1"/>
    <col min="12801" max="12802" width="12" style="266" customWidth="1"/>
    <col min="12803" max="12803" width="8" style="266" customWidth="1"/>
    <col min="12804" max="12804" width="7.875" style="266" customWidth="1"/>
    <col min="12805" max="12806" width="7.875" style="266" hidden="1" customWidth="1"/>
    <col min="12807" max="13054" width="7.875" style="266"/>
    <col min="13055" max="13055" width="35.75" style="266" customWidth="1"/>
    <col min="13056" max="13056" width="7.875" style="266" hidden="1" customWidth="1"/>
    <col min="13057" max="13058" width="12" style="266" customWidth="1"/>
    <col min="13059" max="13059" width="8" style="266" customWidth="1"/>
    <col min="13060" max="13060" width="7.875" style="266" customWidth="1"/>
    <col min="13061" max="13062" width="7.875" style="266" hidden="1" customWidth="1"/>
    <col min="13063" max="13310" width="7.875" style="266"/>
    <col min="13311" max="13311" width="35.75" style="266" customWidth="1"/>
    <col min="13312" max="13312" width="7.875" style="266" hidden="1" customWidth="1"/>
    <col min="13313" max="13314" width="12" style="266" customWidth="1"/>
    <col min="13315" max="13315" width="8" style="266" customWidth="1"/>
    <col min="13316" max="13316" width="7.875" style="266" customWidth="1"/>
    <col min="13317" max="13318" width="7.875" style="266" hidden="1" customWidth="1"/>
    <col min="13319" max="13566" width="7.875" style="266"/>
    <col min="13567" max="13567" width="35.75" style="266" customWidth="1"/>
    <col min="13568" max="13568" width="7.875" style="266" hidden="1" customWidth="1"/>
    <col min="13569" max="13570" width="12" style="266" customWidth="1"/>
    <col min="13571" max="13571" width="8" style="266" customWidth="1"/>
    <col min="13572" max="13572" width="7.875" style="266" customWidth="1"/>
    <col min="13573" max="13574" width="7.875" style="266" hidden="1" customWidth="1"/>
    <col min="13575" max="13822" width="7.875" style="266"/>
    <col min="13823" max="13823" width="35.75" style="266" customWidth="1"/>
    <col min="13824" max="13824" width="7.875" style="266" hidden="1" customWidth="1"/>
    <col min="13825" max="13826" width="12" style="266" customWidth="1"/>
    <col min="13827" max="13827" width="8" style="266" customWidth="1"/>
    <col min="13828" max="13828" width="7.875" style="266" customWidth="1"/>
    <col min="13829" max="13830" width="7.875" style="266" hidden="1" customWidth="1"/>
    <col min="13831" max="14078" width="7.875" style="266"/>
    <col min="14079" max="14079" width="35.75" style="266" customWidth="1"/>
    <col min="14080" max="14080" width="7.875" style="266" hidden="1" customWidth="1"/>
    <col min="14081" max="14082" width="12" style="266" customWidth="1"/>
    <col min="14083" max="14083" width="8" style="266" customWidth="1"/>
    <col min="14084" max="14084" width="7.875" style="266" customWidth="1"/>
    <col min="14085" max="14086" width="7.875" style="266" hidden="1" customWidth="1"/>
    <col min="14087" max="14334" width="7.875" style="266"/>
    <col min="14335" max="14335" width="35.75" style="266" customWidth="1"/>
    <col min="14336" max="14336" width="7.875" style="266" hidden="1" customWidth="1"/>
    <col min="14337" max="14338" width="12" style="266" customWidth="1"/>
    <col min="14339" max="14339" width="8" style="266" customWidth="1"/>
    <col min="14340" max="14340" width="7.875" style="266" customWidth="1"/>
    <col min="14341" max="14342" width="7.875" style="266" hidden="1" customWidth="1"/>
    <col min="14343" max="14590" width="7.875" style="266"/>
    <col min="14591" max="14591" width="35.75" style="266" customWidth="1"/>
    <col min="14592" max="14592" width="7.875" style="266" hidden="1" customWidth="1"/>
    <col min="14593" max="14594" width="12" style="266" customWidth="1"/>
    <col min="14595" max="14595" width="8" style="266" customWidth="1"/>
    <col min="14596" max="14596" width="7.875" style="266" customWidth="1"/>
    <col min="14597" max="14598" width="7.875" style="266" hidden="1" customWidth="1"/>
    <col min="14599" max="14846" width="7.875" style="266"/>
    <col min="14847" max="14847" width="35.75" style="266" customWidth="1"/>
    <col min="14848" max="14848" width="7.875" style="266" hidden="1" customWidth="1"/>
    <col min="14849" max="14850" width="12" style="266" customWidth="1"/>
    <col min="14851" max="14851" width="8" style="266" customWidth="1"/>
    <col min="14852" max="14852" width="7.875" style="266" customWidth="1"/>
    <col min="14853" max="14854" width="7.875" style="266" hidden="1" customWidth="1"/>
    <col min="14855" max="15102" width="7.875" style="266"/>
    <col min="15103" max="15103" width="35.75" style="266" customWidth="1"/>
    <col min="15104" max="15104" width="7.875" style="266" hidden="1" customWidth="1"/>
    <col min="15105" max="15106" width="12" style="266" customWidth="1"/>
    <col min="15107" max="15107" width="8" style="266" customWidth="1"/>
    <col min="15108" max="15108" width="7.875" style="266" customWidth="1"/>
    <col min="15109" max="15110" width="7.875" style="266" hidden="1" customWidth="1"/>
    <col min="15111" max="15358" width="7.875" style="266"/>
    <col min="15359" max="15359" width="35.75" style="266" customWidth="1"/>
    <col min="15360" max="15360" width="7.875" style="266" hidden="1" customWidth="1"/>
    <col min="15361" max="15362" width="12" style="266" customWidth="1"/>
    <col min="15363" max="15363" width="8" style="266" customWidth="1"/>
    <col min="15364" max="15364" width="7.875" style="266" customWidth="1"/>
    <col min="15365" max="15366" width="7.875" style="266" hidden="1" customWidth="1"/>
    <col min="15367" max="15614" width="7.875" style="266"/>
    <col min="15615" max="15615" width="35.75" style="266" customWidth="1"/>
    <col min="15616" max="15616" width="7.875" style="266" hidden="1" customWidth="1"/>
    <col min="15617" max="15618" width="12" style="266" customWidth="1"/>
    <col min="15619" max="15619" width="8" style="266" customWidth="1"/>
    <col min="15620" max="15620" width="7.875" style="266" customWidth="1"/>
    <col min="15621" max="15622" width="7.875" style="266" hidden="1" customWidth="1"/>
    <col min="15623" max="15870" width="7.875" style="266"/>
    <col min="15871" max="15871" width="35.75" style="266" customWidth="1"/>
    <col min="15872" max="15872" width="7.875" style="266" hidden="1" customWidth="1"/>
    <col min="15873" max="15874" width="12" style="266" customWidth="1"/>
    <col min="15875" max="15875" width="8" style="266" customWidth="1"/>
    <col min="15876" max="15876" width="7.875" style="266" customWidth="1"/>
    <col min="15877" max="15878" width="7.875" style="266" hidden="1" customWidth="1"/>
    <col min="15879" max="16126" width="7.875" style="266"/>
    <col min="16127" max="16127" width="35.75" style="266" customWidth="1"/>
    <col min="16128" max="16128" width="7.875" style="266" hidden="1" customWidth="1"/>
    <col min="16129" max="16130" width="12" style="266" customWidth="1"/>
    <col min="16131" max="16131" width="8" style="266" customWidth="1"/>
    <col min="16132" max="16132" width="7.875" style="266" customWidth="1"/>
    <col min="16133" max="16134" width="7.875" style="266" hidden="1" customWidth="1"/>
    <col min="16135" max="16384" width="7.875" style="266"/>
  </cols>
  <sheetData>
    <row r="1" ht="18" customHeight="1" spans="1:2">
      <c r="A1" s="40" t="s">
        <v>52</v>
      </c>
      <c r="B1" s="267"/>
    </row>
    <row r="2" ht="24" customHeight="1" spans="1:2">
      <c r="A2" s="268" t="s">
        <v>3</v>
      </c>
      <c r="B2" s="268"/>
    </row>
    <row r="3" ht="18.75" customHeight="1" spans="1:2">
      <c r="A3" s="269"/>
      <c r="B3" s="270" t="s">
        <v>53</v>
      </c>
    </row>
    <row r="4" s="261" customFormat="1" ht="28.5" customHeight="1" spans="1:3">
      <c r="A4" s="271" t="s">
        <v>54</v>
      </c>
      <c r="B4" s="271" t="s">
        <v>55</v>
      </c>
      <c r="C4" s="272"/>
    </row>
    <row r="5" s="262" customFormat="1" ht="21" customHeight="1" spans="1:3">
      <c r="A5" s="273" t="s">
        <v>56</v>
      </c>
      <c r="B5" s="274">
        <f>B6+B7+B8+B9+B10+B11+B12+B13+B14+B15+B16+B17+B18+B19</f>
        <v>25217</v>
      </c>
      <c r="C5" s="275"/>
    </row>
    <row r="6" s="263" customFormat="1" ht="21" customHeight="1" spans="1:5">
      <c r="A6" s="273" t="s">
        <v>57</v>
      </c>
      <c r="B6" s="274">
        <v>10500</v>
      </c>
      <c r="C6" s="276"/>
      <c r="E6" s="263">
        <v>988753</v>
      </c>
    </row>
    <row r="7" s="264" customFormat="1" ht="21" customHeight="1" spans="1:5">
      <c r="A7" s="273" t="s">
        <v>58</v>
      </c>
      <c r="B7" s="274">
        <v>2000</v>
      </c>
      <c r="C7" s="277"/>
      <c r="E7" s="264">
        <v>822672</v>
      </c>
    </row>
    <row r="8" s="261" customFormat="1" ht="21" customHeight="1" spans="1:3">
      <c r="A8" s="273" t="s">
        <v>59</v>
      </c>
      <c r="B8" s="274">
        <v>900</v>
      </c>
      <c r="C8" s="272"/>
    </row>
    <row r="9" s="264" customFormat="1" ht="21" customHeight="1" spans="1:5">
      <c r="A9" s="273" t="s">
        <v>60</v>
      </c>
      <c r="B9" s="274">
        <v>35</v>
      </c>
      <c r="C9" s="277"/>
      <c r="E9" s="264">
        <v>988753</v>
      </c>
    </row>
    <row r="10" s="264" customFormat="1" ht="21" customHeight="1" spans="1:5">
      <c r="A10" s="273" t="s">
        <v>61</v>
      </c>
      <c r="B10" s="274">
        <v>900</v>
      </c>
      <c r="C10" s="277"/>
      <c r="E10" s="264">
        <v>822672</v>
      </c>
    </row>
    <row r="11" s="265" customFormat="1" ht="21" customHeight="1" spans="1:3">
      <c r="A11" s="273" t="s">
        <v>62</v>
      </c>
      <c r="B11" s="274">
        <v>3000</v>
      </c>
      <c r="C11" s="278"/>
    </row>
    <row r="12" ht="21" customHeight="1" spans="1:2">
      <c r="A12" s="273" t="s">
        <v>63</v>
      </c>
      <c r="B12" s="274">
        <v>800</v>
      </c>
    </row>
    <row r="13" ht="21" customHeight="1" spans="1:2">
      <c r="A13" s="273" t="s">
        <v>64</v>
      </c>
      <c r="B13" s="274">
        <v>2000</v>
      </c>
    </row>
    <row r="14" ht="21" customHeight="1" spans="1:2">
      <c r="A14" s="273" t="s">
        <v>65</v>
      </c>
      <c r="B14" s="274">
        <v>200</v>
      </c>
    </row>
    <row r="15" ht="21" customHeight="1" spans="1:2">
      <c r="A15" s="273" t="s">
        <v>66</v>
      </c>
      <c r="B15" s="274">
        <v>200</v>
      </c>
    </row>
    <row r="16" ht="21" customHeight="1" spans="1:2">
      <c r="A16" s="273" t="s">
        <v>67</v>
      </c>
      <c r="B16" s="274">
        <v>2500</v>
      </c>
    </row>
    <row r="17" ht="21" customHeight="1" spans="1:2">
      <c r="A17" s="273" t="s">
        <v>68</v>
      </c>
      <c r="B17" s="274">
        <v>2097</v>
      </c>
    </row>
    <row r="18" ht="21" customHeight="1" spans="1:2">
      <c r="A18" s="273" t="s">
        <v>69</v>
      </c>
      <c r="B18" s="274">
        <v>85</v>
      </c>
    </row>
    <row r="19" ht="21" customHeight="1" spans="1:2">
      <c r="A19" s="273" t="s">
        <v>70</v>
      </c>
      <c r="B19" s="274"/>
    </row>
    <row r="20" ht="21" customHeight="1" spans="1:2">
      <c r="A20" s="273" t="s">
        <v>71</v>
      </c>
      <c r="B20" s="274">
        <f>B21+B26+B27+B29</f>
        <v>8093</v>
      </c>
    </row>
    <row r="21" ht="21" customHeight="1" spans="1:2">
      <c r="A21" s="273" t="s">
        <v>72</v>
      </c>
      <c r="B21" s="274">
        <f>B22+B23</f>
        <v>960</v>
      </c>
    </row>
    <row r="22" ht="21" customHeight="1" spans="1:2">
      <c r="A22" s="273" t="s">
        <v>73</v>
      </c>
      <c r="B22" s="274">
        <v>600</v>
      </c>
    </row>
    <row r="23" ht="21" customHeight="1" spans="1:2">
      <c r="A23" s="273" t="s">
        <v>74</v>
      </c>
      <c r="B23" s="274">
        <v>360</v>
      </c>
    </row>
    <row r="24" ht="21" customHeight="1" spans="1:2">
      <c r="A24" s="273" t="s">
        <v>75</v>
      </c>
      <c r="B24" s="274"/>
    </row>
    <row r="25" ht="21" customHeight="1" spans="1:2">
      <c r="A25" s="273" t="s">
        <v>76</v>
      </c>
      <c r="B25" s="274"/>
    </row>
    <row r="26" ht="21" customHeight="1" spans="1:2">
      <c r="A26" s="273" t="s">
        <v>77</v>
      </c>
      <c r="B26" s="274">
        <v>171</v>
      </c>
    </row>
    <row r="27" ht="21" customHeight="1" spans="1:2">
      <c r="A27" s="273" t="s">
        <v>78</v>
      </c>
      <c r="B27" s="274">
        <v>120</v>
      </c>
    </row>
    <row r="28" ht="21" customHeight="1" spans="1:2">
      <c r="A28" s="273" t="s">
        <v>79</v>
      </c>
      <c r="B28" s="274"/>
    </row>
    <row r="29" ht="21" customHeight="1" spans="1:2">
      <c r="A29" s="273" t="s">
        <v>80</v>
      </c>
      <c r="B29" s="274">
        <v>6842</v>
      </c>
    </row>
    <row r="30" ht="21" customHeight="1" spans="1:2">
      <c r="A30" s="273" t="s">
        <v>81</v>
      </c>
      <c r="B30" s="274"/>
    </row>
    <row r="31" ht="21" customHeight="1" spans="1:2">
      <c r="A31" s="273" t="s">
        <v>82</v>
      </c>
      <c r="B31" s="274"/>
    </row>
    <row r="32" ht="21" customHeight="1" spans="1:2">
      <c r="A32" s="273" t="s">
        <v>83</v>
      </c>
      <c r="B32" s="274"/>
    </row>
    <row r="33" ht="21" customHeight="1" spans="1:2">
      <c r="A33" s="279" t="s">
        <v>84</v>
      </c>
      <c r="B33" s="280">
        <f>B20+B5</f>
        <v>33310</v>
      </c>
    </row>
  </sheetData>
  <mergeCells count="1">
    <mergeCell ref="A2:B2"/>
  </mergeCells>
  <printOptions horizontalCentered="1"/>
  <pageMargins left="0.984251968503937" right="0.748031496062992" top="0.78740157480315" bottom="0.78740157480315" header="0.511811023622047" footer="0.511811023622047"/>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X47"/>
  <sheetViews>
    <sheetView workbookViewId="0">
      <selection activeCell="AA28" sqref="AA28"/>
    </sheetView>
  </sheetViews>
  <sheetFormatPr defaultColWidth="7" defaultRowHeight="15"/>
  <cols>
    <col min="1" max="1" width="35.125" style="34" customWidth="1"/>
    <col min="2" max="2" width="29.625" style="35" customWidth="1"/>
    <col min="3" max="3" width="10.375" style="31" hidden="1" customWidth="1"/>
    <col min="4" max="4" width="9.625" style="36" hidden="1" customWidth="1"/>
    <col min="5" max="5" width="8.125" style="36" hidden="1" customWidth="1"/>
    <col min="6" max="6" width="9.625" style="37" hidden="1" customWidth="1"/>
    <col min="7" max="7" width="17.5" style="37" hidden="1" customWidth="1"/>
    <col min="8" max="8" width="12.5" style="38" hidden="1" customWidth="1"/>
    <col min="9" max="9" width="7" style="39" hidden="1" customWidth="1"/>
    <col min="10" max="11" width="7" style="36" hidden="1" customWidth="1"/>
    <col min="12" max="12" width="13.875" style="36" hidden="1" customWidth="1"/>
    <col min="13" max="13" width="7.875" style="36" hidden="1" customWidth="1"/>
    <col min="14" max="14" width="9.5" style="36" hidden="1" customWidth="1"/>
    <col min="15" max="15" width="6.875" style="36" hidden="1" customWidth="1"/>
    <col min="16" max="16" width="9" style="36" hidden="1" customWidth="1"/>
    <col min="17" max="17" width="5.875" style="36" hidden="1" customWidth="1"/>
    <col min="18" max="18" width="5.25" style="36" hidden="1" customWidth="1"/>
    <col min="19" max="19" width="6.5" style="36" hidden="1" customWidth="1"/>
    <col min="20" max="21" width="7" style="36" hidden="1" customWidth="1"/>
    <col min="22" max="22" width="10.625" style="36" hidden="1" customWidth="1"/>
    <col min="23" max="23" width="10.5" style="36" hidden="1" customWidth="1"/>
    <col min="24" max="24" width="7" style="36" hidden="1" customWidth="1"/>
    <col min="25" max="16384" width="7" style="36"/>
  </cols>
  <sheetData>
    <row r="1" ht="29.25" customHeight="1" spans="1:1">
      <c r="A1" s="40" t="s">
        <v>85</v>
      </c>
    </row>
    <row r="2" ht="28.5" customHeight="1" spans="1:8">
      <c r="A2" s="41" t="s">
        <v>5</v>
      </c>
      <c r="B2" s="43"/>
      <c r="F2" s="36"/>
      <c r="G2" s="36"/>
      <c r="H2" s="36"/>
    </row>
    <row r="3" s="31" customFormat="1" ht="21.75" customHeight="1" spans="1:12">
      <c r="A3" s="34"/>
      <c r="B3" s="167" t="s">
        <v>86</v>
      </c>
      <c r="D3" s="31">
        <v>12.11</v>
      </c>
      <c r="F3" s="31">
        <v>12.22</v>
      </c>
      <c r="I3" s="35"/>
      <c r="L3" s="31">
        <v>1.2</v>
      </c>
    </row>
    <row r="4" s="31" customFormat="1" ht="31.5" customHeight="1" spans="1:14">
      <c r="A4" s="130" t="s">
        <v>54</v>
      </c>
      <c r="B4" s="148" t="s">
        <v>87</v>
      </c>
      <c r="F4" s="48" t="s">
        <v>88</v>
      </c>
      <c r="G4" s="48" t="s">
        <v>89</v>
      </c>
      <c r="H4" s="48" t="s">
        <v>90</v>
      </c>
      <c r="I4" s="35"/>
      <c r="L4" s="48" t="s">
        <v>88</v>
      </c>
      <c r="M4" s="68" t="s">
        <v>89</v>
      </c>
      <c r="N4" s="48" t="s">
        <v>90</v>
      </c>
    </row>
    <row r="5" s="34" customFormat="1" ht="21.95" customHeight="1" spans="1:24">
      <c r="A5" s="168" t="s">
        <v>91</v>
      </c>
      <c r="B5" s="215">
        <f>SUM(B6:B30)</f>
        <v>51831</v>
      </c>
      <c r="C5" s="34">
        <v>105429</v>
      </c>
      <c r="D5" s="34">
        <v>595734.14</v>
      </c>
      <c r="E5" s="34">
        <f>104401+13602</f>
        <v>118003</v>
      </c>
      <c r="F5" s="169" t="s">
        <v>92</v>
      </c>
      <c r="G5" s="169" t="s">
        <v>93</v>
      </c>
      <c r="H5" s="169">
        <v>596221.15</v>
      </c>
      <c r="I5" s="34" t="e">
        <f t="shared" ref="I5:I31" si="0">F5-A5</f>
        <v>#VALUE!</v>
      </c>
      <c r="J5" s="34">
        <f t="shared" ref="J5:J31" si="1">H5-B5</f>
        <v>544390.15</v>
      </c>
      <c r="K5" s="34">
        <v>75943</v>
      </c>
      <c r="L5" s="169" t="s">
        <v>92</v>
      </c>
      <c r="M5" s="169" t="s">
        <v>93</v>
      </c>
      <c r="N5" s="169">
        <v>643048.95</v>
      </c>
      <c r="O5" s="34" t="e">
        <f t="shared" ref="O5:O31" si="2">L5-A5</f>
        <v>#VALUE!</v>
      </c>
      <c r="P5" s="34">
        <f t="shared" ref="P5:P31" si="3">N5-B5</f>
        <v>591217.95</v>
      </c>
      <c r="R5" s="34">
        <v>717759</v>
      </c>
      <c r="T5" s="172" t="s">
        <v>92</v>
      </c>
      <c r="U5" s="172" t="s">
        <v>93</v>
      </c>
      <c r="V5" s="172">
        <v>659380.53</v>
      </c>
      <c r="W5" s="34">
        <f t="shared" ref="W5:W34" si="4">B5-V5</f>
        <v>-607549.53</v>
      </c>
      <c r="X5" s="34" t="e">
        <f t="shared" ref="X5:X34" si="5">T5-A5</f>
        <v>#VALUE!</v>
      </c>
    </row>
    <row r="6" s="34" customFormat="1" ht="21.95" customHeight="1" spans="1:22">
      <c r="A6" s="256" t="s">
        <v>94</v>
      </c>
      <c r="B6" s="257">
        <v>5258</v>
      </c>
      <c r="F6" s="169"/>
      <c r="G6" s="169"/>
      <c r="H6" s="169"/>
      <c r="L6" s="169"/>
      <c r="M6" s="169"/>
      <c r="N6" s="169"/>
      <c r="T6" s="172"/>
      <c r="U6" s="172"/>
      <c r="V6" s="172"/>
    </row>
    <row r="7" s="34" customFormat="1" ht="21.95" customHeight="1" spans="1:22">
      <c r="A7" s="256" t="s">
        <v>95</v>
      </c>
      <c r="B7" s="257">
        <v>6</v>
      </c>
      <c r="F7" s="169"/>
      <c r="G7" s="169"/>
      <c r="H7" s="169"/>
      <c r="L7" s="169"/>
      <c r="M7" s="169"/>
      <c r="N7" s="169"/>
      <c r="T7" s="172"/>
      <c r="U7" s="172"/>
      <c r="V7" s="172"/>
    </row>
    <row r="8" s="34" customFormat="1" ht="21.95" customHeight="1" spans="1:22">
      <c r="A8" s="256" t="s">
        <v>96</v>
      </c>
      <c r="B8" s="257">
        <v>1739</v>
      </c>
      <c r="F8" s="169"/>
      <c r="G8" s="169"/>
      <c r="H8" s="169"/>
      <c r="L8" s="169"/>
      <c r="M8" s="169"/>
      <c r="N8" s="169"/>
      <c r="T8" s="172"/>
      <c r="U8" s="172"/>
      <c r="V8" s="172"/>
    </row>
    <row r="9" s="34" customFormat="1" ht="21.95" customHeight="1" spans="1:22">
      <c r="A9" s="256" t="s">
        <v>97</v>
      </c>
      <c r="B9" s="257">
        <v>9763</v>
      </c>
      <c r="F9" s="169"/>
      <c r="G9" s="169"/>
      <c r="H9" s="169"/>
      <c r="L9" s="169"/>
      <c r="M9" s="169"/>
      <c r="N9" s="169"/>
      <c r="T9" s="172"/>
      <c r="U9" s="172"/>
      <c r="V9" s="172"/>
    </row>
    <row r="10" s="34" customFormat="1" ht="21.95" customHeight="1" spans="1:22">
      <c r="A10" s="256" t="s">
        <v>98</v>
      </c>
      <c r="B10" s="257">
        <v>159</v>
      </c>
      <c r="F10" s="169"/>
      <c r="G10" s="169"/>
      <c r="H10" s="169"/>
      <c r="L10" s="169"/>
      <c r="M10" s="169"/>
      <c r="N10" s="169"/>
      <c r="T10" s="172"/>
      <c r="U10" s="172"/>
      <c r="V10" s="172"/>
    </row>
    <row r="11" s="34" customFormat="1" ht="21.95" customHeight="1" spans="1:22">
      <c r="A11" s="256" t="s">
        <v>99</v>
      </c>
      <c r="B11" s="257">
        <v>274</v>
      </c>
      <c r="F11" s="169"/>
      <c r="G11" s="169"/>
      <c r="H11" s="169"/>
      <c r="L11" s="169"/>
      <c r="M11" s="169"/>
      <c r="N11" s="169"/>
      <c r="T11" s="172"/>
      <c r="U11" s="172"/>
      <c r="V11" s="172"/>
    </row>
    <row r="12" s="34" customFormat="1" ht="21.95" customHeight="1" spans="1:22">
      <c r="A12" s="256" t="s">
        <v>100</v>
      </c>
      <c r="B12" s="257">
        <v>9634</v>
      </c>
      <c r="F12" s="169"/>
      <c r="G12" s="169"/>
      <c r="H12" s="169"/>
      <c r="L12" s="169"/>
      <c r="M12" s="169"/>
      <c r="N12" s="169"/>
      <c r="T12" s="172"/>
      <c r="U12" s="172"/>
      <c r="V12" s="172"/>
    </row>
    <row r="13" s="154" customFormat="1" ht="21.95" customHeight="1" spans="1:24">
      <c r="A13" s="256" t="s">
        <v>101</v>
      </c>
      <c r="B13" s="257">
        <v>3753</v>
      </c>
      <c r="D13" s="154">
        <v>7616.62</v>
      </c>
      <c r="F13" s="58" t="s">
        <v>102</v>
      </c>
      <c r="G13" s="58" t="s">
        <v>103</v>
      </c>
      <c r="H13" s="58">
        <v>7616.62</v>
      </c>
      <c r="I13" s="154" t="e">
        <f t="shared" si="0"/>
        <v>#VALUE!</v>
      </c>
      <c r="J13" s="154">
        <f t="shared" si="1"/>
        <v>3863.62</v>
      </c>
      <c r="L13" s="58" t="s">
        <v>102</v>
      </c>
      <c r="M13" s="58" t="s">
        <v>103</v>
      </c>
      <c r="N13" s="58">
        <v>7749.58</v>
      </c>
      <c r="O13" s="154" t="e">
        <f t="shared" si="2"/>
        <v>#VALUE!</v>
      </c>
      <c r="P13" s="154">
        <f t="shared" si="3"/>
        <v>3996.58</v>
      </c>
      <c r="T13" s="76" t="s">
        <v>102</v>
      </c>
      <c r="U13" s="76" t="s">
        <v>103</v>
      </c>
      <c r="V13" s="76">
        <v>8475.47</v>
      </c>
      <c r="W13" s="154">
        <f t="shared" si="4"/>
        <v>-4722.47</v>
      </c>
      <c r="X13" s="154" t="e">
        <f t="shared" si="5"/>
        <v>#VALUE!</v>
      </c>
    </row>
    <row r="14" s="157" customFormat="1" ht="21.95" customHeight="1" spans="1:24">
      <c r="A14" s="256" t="s">
        <v>104</v>
      </c>
      <c r="B14" s="257">
        <v>750</v>
      </c>
      <c r="D14" s="157">
        <v>3922.87</v>
      </c>
      <c r="F14" s="62" t="s">
        <v>105</v>
      </c>
      <c r="G14" s="62" t="s">
        <v>106</v>
      </c>
      <c r="H14" s="62">
        <v>3922.87</v>
      </c>
      <c r="I14" s="157" t="e">
        <f t="shared" si="0"/>
        <v>#VALUE!</v>
      </c>
      <c r="J14" s="157">
        <f t="shared" si="1"/>
        <v>3172.87</v>
      </c>
      <c r="K14" s="157">
        <v>750</v>
      </c>
      <c r="L14" s="62" t="s">
        <v>105</v>
      </c>
      <c r="M14" s="62" t="s">
        <v>106</v>
      </c>
      <c r="N14" s="62">
        <v>4041.81</v>
      </c>
      <c r="O14" s="157" t="e">
        <f t="shared" si="2"/>
        <v>#VALUE!</v>
      </c>
      <c r="P14" s="157">
        <f t="shared" si="3"/>
        <v>3291.81</v>
      </c>
      <c r="T14" s="78" t="s">
        <v>105</v>
      </c>
      <c r="U14" s="78" t="s">
        <v>106</v>
      </c>
      <c r="V14" s="78">
        <v>4680.94</v>
      </c>
      <c r="W14" s="157">
        <f t="shared" si="4"/>
        <v>-3930.94</v>
      </c>
      <c r="X14" s="157" t="e">
        <f t="shared" si="5"/>
        <v>#VALUE!</v>
      </c>
    </row>
    <row r="15" s="157" customFormat="1" ht="21.95" customHeight="1" spans="1:22">
      <c r="A15" s="256" t="s">
        <v>107</v>
      </c>
      <c r="B15" s="257">
        <v>1546</v>
      </c>
      <c r="F15" s="62"/>
      <c r="G15" s="62"/>
      <c r="H15" s="62"/>
      <c r="L15" s="62"/>
      <c r="M15" s="62"/>
      <c r="N15" s="62"/>
      <c r="T15" s="78"/>
      <c r="U15" s="78"/>
      <c r="V15" s="78"/>
    </row>
    <row r="16" s="157" customFormat="1" ht="21.95" customHeight="1" spans="1:22">
      <c r="A16" s="256" t="s">
        <v>108</v>
      </c>
      <c r="B16" s="257">
        <v>13045</v>
      </c>
      <c r="F16" s="62"/>
      <c r="G16" s="62"/>
      <c r="H16" s="62"/>
      <c r="L16" s="62"/>
      <c r="M16" s="62"/>
      <c r="N16" s="62"/>
      <c r="T16" s="78"/>
      <c r="U16" s="78"/>
      <c r="V16" s="78"/>
    </row>
    <row r="17" s="157" customFormat="1" ht="21.95" customHeight="1" spans="1:22">
      <c r="A17" s="256" t="s">
        <v>109</v>
      </c>
      <c r="B17" s="257">
        <v>696</v>
      </c>
      <c r="F17" s="62"/>
      <c r="G17" s="62"/>
      <c r="H17" s="62"/>
      <c r="L17" s="62"/>
      <c r="M17" s="62"/>
      <c r="N17" s="62"/>
      <c r="T17" s="78"/>
      <c r="U17" s="78"/>
      <c r="V17" s="78"/>
    </row>
    <row r="18" s="157" customFormat="1" ht="21.95" customHeight="1" spans="1:22">
      <c r="A18" s="256" t="s">
        <v>110</v>
      </c>
      <c r="B18" s="257">
        <v>1212</v>
      </c>
      <c r="F18" s="62"/>
      <c r="G18" s="62"/>
      <c r="H18" s="62"/>
      <c r="L18" s="62"/>
      <c r="M18" s="62"/>
      <c r="N18" s="62"/>
      <c r="T18" s="78"/>
      <c r="U18" s="78"/>
      <c r="V18" s="78"/>
    </row>
    <row r="19" s="157" customFormat="1" ht="21.95" customHeight="1" spans="1:22">
      <c r="A19" s="256" t="s">
        <v>111</v>
      </c>
      <c r="B19" s="257">
        <v>63</v>
      </c>
      <c r="F19" s="62"/>
      <c r="G19" s="62"/>
      <c r="H19" s="62"/>
      <c r="L19" s="62"/>
      <c r="M19" s="62"/>
      <c r="N19" s="62"/>
      <c r="T19" s="78"/>
      <c r="U19" s="78"/>
      <c r="V19" s="78"/>
    </row>
    <row r="20" s="157" customFormat="1" ht="21.95" customHeight="1" spans="1:22">
      <c r="A20" s="256" t="s">
        <v>112</v>
      </c>
      <c r="B20" s="257"/>
      <c r="F20" s="62"/>
      <c r="G20" s="62"/>
      <c r="H20" s="62"/>
      <c r="L20" s="62"/>
      <c r="M20" s="62"/>
      <c r="N20" s="62"/>
      <c r="T20" s="78"/>
      <c r="U20" s="78"/>
      <c r="V20" s="78"/>
    </row>
    <row r="21" s="157" customFormat="1" ht="21.95" customHeight="1" spans="1:22">
      <c r="A21" s="256" t="s">
        <v>113</v>
      </c>
      <c r="B21" s="257"/>
      <c r="F21" s="62"/>
      <c r="G21" s="62"/>
      <c r="H21" s="62"/>
      <c r="L21" s="62"/>
      <c r="M21" s="62"/>
      <c r="N21" s="62"/>
      <c r="T21" s="78"/>
      <c r="U21" s="78"/>
      <c r="V21" s="78"/>
    </row>
    <row r="22" s="157" customFormat="1" ht="21.95" customHeight="1" spans="1:22">
      <c r="A22" s="256" t="s">
        <v>114</v>
      </c>
      <c r="B22" s="257">
        <v>235</v>
      </c>
      <c r="F22" s="62"/>
      <c r="G22" s="62"/>
      <c r="H22" s="62"/>
      <c r="L22" s="62"/>
      <c r="M22" s="62"/>
      <c r="N22" s="62"/>
      <c r="T22" s="78"/>
      <c r="U22" s="78"/>
      <c r="V22" s="78"/>
    </row>
    <row r="23" s="157" customFormat="1" ht="21.95" customHeight="1" spans="1:22">
      <c r="A23" s="256" t="s">
        <v>115</v>
      </c>
      <c r="B23" s="257">
        <v>1316</v>
      </c>
      <c r="F23" s="62"/>
      <c r="G23" s="62"/>
      <c r="H23" s="62"/>
      <c r="L23" s="62"/>
      <c r="M23" s="62"/>
      <c r="N23" s="62"/>
      <c r="T23" s="78"/>
      <c r="U23" s="78"/>
      <c r="V23" s="78"/>
    </row>
    <row r="24" s="157" customFormat="1" ht="21.95" customHeight="1" spans="1:22">
      <c r="A24" s="256" t="s">
        <v>116</v>
      </c>
      <c r="B24" s="257"/>
      <c r="F24" s="62"/>
      <c r="G24" s="62"/>
      <c r="H24" s="62"/>
      <c r="L24" s="62"/>
      <c r="M24" s="62"/>
      <c r="N24" s="62"/>
      <c r="T24" s="78"/>
      <c r="U24" s="78"/>
      <c r="V24" s="78"/>
    </row>
    <row r="25" s="157" customFormat="1" ht="21.95" customHeight="1" spans="1:22">
      <c r="A25" s="256" t="s">
        <v>117</v>
      </c>
      <c r="B25" s="257">
        <v>614</v>
      </c>
      <c r="F25" s="62"/>
      <c r="G25" s="62"/>
      <c r="H25" s="62"/>
      <c r="L25" s="62"/>
      <c r="M25" s="62"/>
      <c r="N25" s="62"/>
      <c r="T25" s="78"/>
      <c r="U25" s="78"/>
      <c r="V25" s="78"/>
    </row>
    <row r="26" s="157" customFormat="1" ht="21.95" customHeight="1" spans="1:22">
      <c r="A26" s="258" t="s">
        <v>118</v>
      </c>
      <c r="B26" s="257">
        <v>400</v>
      </c>
      <c r="F26" s="62"/>
      <c r="G26" s="62"/>
      <c r="H26" s="62"/>
      <c r="L26" s="62"/>
      <c r="M26" s="62"/>
      <c r="N26" s="62"/>
      <c r="T26" s="78"/>
      <c r="U26" s="78"/>
      <c r="V26" s="78"/>
    </row>
    <row r="27" s="157" customFormat="1" ht="21.95" customHeight="1" spans="1:22">
      <c r="A27" s="258" t="s">
        <v>119</v>
      </c>
      <c r="B27" s="257">
        <v>600</v>
      </c>
      <c r="F27" s="62"/>
      <c r="G27" s="62"/>
      <c r="H27" s="62"/>
      <c r="L27" s="62"/>
      <c r="M27" s="62"/>
      <c r="N27" s="62"/>
      <c r="T27" s="78"/>
      <c r="U27" s="78"/>
      <c r="V27" s="78"/>
    </row>
    <row r="28" s="157" customFormat="1" ht="21.95" customHeight="1" spans="1:22">
      <c r="A28" s="258" t="s">
        <v>120</v>
      </c>
      <c r="B28" s="257"/>
      <c r="F28" s="62"/>
      <c r="G28" s="62"/>
      <c r="H28" s="62"/>
      <c r="L28" s="62"/>
      <c r="M28" s="62"/>
      <c r="N28" s="62"/>
      <c r="T28" s="78"/>
      <c r="U28" s="78"/>
      <c r="V28" s="78"/>
    </row>
    <row r="29" s="157" customFormat="1" ht="21.95" customHeight="1" spans="1:22">
      <c r="A29" s="258" t="s">
        <v>121</v>
      </c>
      <c r="B29" s="257">
        <v>768</v>
      </c>
      <c r="F29" s="62"/>
      <c r="G29" s="62"/>
      <c r="H29" s="62"/>
      <c r="L29" s="62"/>
      <c r="M29" s="62"/>
      <c r="N29" s="62"/>
      <c r="T29" s="78"/>
      <c r="U29" s="78"/>
      <c r="V29" s="78"/>
    </row>
    <row r="30" s="157" customFormat="1" ht="21.95" customHeight="1" spans="1:22">
      <c r="A30" s="258" t="s">
        <v>122</v>
      </c>
      <c r="B30" s="257"/>
      <c r="F30" s="62"/>
      <c r="G30" s="62"/>
      <c r="H30" s="62"/>
      <c r="L30" s="62"/>
      <c r="M30" s="62"/>
      <c r="N30" s="62"/>
      <c r="T30" s="78"/>
      <c r="U30" s="78"/>
      <c r="V30" s="78"/>
    </row>
    <row r="31" s="31" customFormat="1" ht="21.95" customHeight="1" spans="1:24">
      <c r="A31" s="259" t="s">
        <v>123</v>
      </c>
      <c r="B31" s="260">
        <f>SUM(B6:B30)</f>
        <v>51831</v>
      </c>
      <c r="C31" s="52">
        <v>105429</v>
      </c>
      <c r="D31" s="53">
        <v>595734.14</v>
      </c>
      <c r="E31" s="31">
        <f>104401+13602</f>
        <v>118003</v>
      </c>
      <c r="F31" s="54" t="s">
        <v>92</v>
      </c>
      <c r="G31" s="54" t="s">
        <v>93</v>
      </c>
      <c r="H31" s="69">
        <v>596221.15</v>
      </c>
      <c r="I31" s="35" t="e">
        <f t="shared" si="0"/>
        <v>#VALUE!</v>
      </c>
      <c r="J31" s="52">
        <f t="shared" si="1"/>
        <v>544390.15</v>
      </c>
      <c r="K31" s="52">
        <v>75943</v>
      </c>
      <c r="L31" s="54" t="s">
        <v>92</v>
      </c>
      <c r="M31" s="54" t="s">
        <v>93</v>
      </c>
      <c r="N31" s="69">
        <v>643048.95</v>
      </c>
      <c r="O31" s="35" t="e">
        <f t="shared" si="2"/>
        <v>#VALUE!</v>
      </c>
      <c r="P31" s="52">
        <f t="shared" si="3"/>
        <v>591217.95</v>
      </c>
      <c r="R31" s="31">
        <v>717759</v>
      </c>
      <c r="T31" s="74" t="s">
        <v>92</v>
      </c>
      <c r="U31" s="74" t="s">
        <v>93</v>
      </c>
      <c r="V31" s="75">
        <v>659380.53</v>
      </c>
      <c r="W31" s="31">
        <f t="shared" si="4"/>
        <v>-607549.53</v>
      </c>
      <c r="X31" s="31" t="e">
        <f t="shared" si="5"/>
        <v>#VALUE!</v>
      </c>
    </row>
    <row r="32" ht="19.5" customHeight="1" spans="16:24">
      <c r="P32" s="80"/>
      <c r="T32" s="142" t="s">
        <v>124</v>
      </c>
      <c r="U32" s="142" t="s">
        <v>125</v>
      </c>
      <c r="V32" s="143">
        <v>19998</v>
      </c>
      <c r="W32" s="36">
        <f t="shared" si="4"/>
        <v>-19998</v>
      </c>
      <c r="X32" s="36">
        <f t="shared" si="5"/>
        <v>232</v>
      </c>
    </row>
    <row r="33" ht="19.5" customHeight="1" spans="16:24">
      <c r="P33" s="80"/>
      <c r="T33" s="142" t="s">
        <v>126</v>
      </c>
      <c r="U33" s="142" t="s">
        <v>127</v>
      </c>
      <c r="V33" s="143">
        <v>19998</v>
      </c>
      <c r="W33" s="36">
        <f t="shared" si="4"/>
        <v>-19998</v>
      </c>
      <c r="X33" s="36">
        <f t="shared" si="5"/>
        <v>23203</v>
      </c>
    </row>
    <row r="34" ht="19.5" customHeight="1" spans="16:24">
      <c r="P34" s="80"/>
      <c r="T34" s="142" t="s">
        <v>128</v>
      </c>
      <c r="U34" s="142" t="s">
        <v>129</v>
      </c>
      <c r="V34" s="143">
        <v>19998</v>
      </c>
      <c r="W34" s="36">
        <f t="shared" si="4"/>
        <v>-19998</v>
      </c>
      <c r="X34" s="36">
        <f t="shared" si="5"/>
        <v>2320301</v>
      </c>
    </row>
    <row r="35" ht="19.5" customHeight="1" spans="16:16">
      <c r="P35" s="80"/>
    </row>
    <row r="36" ht="19.5" customHeight="1" spans="16:16">
      <c r="P36" s="80"/>
    </row>
    <row r="37" ht="19.5" customHeight="1" spans="16:16">
      <c r="P37" s="80"/>
    </row>
    <row r="38" ht="19.5" customHeight="1" spans="16:16">
      <c r="P38" s="80"/>
    </row>
    <row r="39" ht="19.5" customHeight="1" spans="16:16">
      <c r="P39" s="80"/>
    </row>
    <row r="40" ht="19.5" customHeight="1" spans="16:16">
      <c r="P40" s="80"/>
    </row>
    <row r="41" ht="19.5" customHeight="1" spans="16:16">
      <c r="P41" s="80"/>
    </row>
    <row r="42" ht="19.5" customHeight="1" spans="16:16">
      <c r="P42" s="80"/>
    </row>
    <row r="43" ht="19.5" customHeight="1" spans="16:16">
      <c r="P43" s="80"/>
    </row>
    <row r="44" ht="19.5" customHeight="1" spans="16:16">
      <c r="P44" s="80"/>
    </row>
    <row r="45" ht="19.5" customHeight="1" spans="16:16">
      <c r="P45" s="80"/>
    </row>
    <row r="46" ht="19.5" customHeight="1" spans="16:16">
      <c r="P46" s="80"/>
    </row>
    <row r="47" ht="19.5" customHeight="1" spans="16:16">
      <c r="P47" s="8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242"/>
  <sheetViews>
    <sheetView workbookViewId="0">
      <selection activeCell="J16" sqref="J16"/>
    </sheetView>
  </sheetViews>
  <sheetFormatPr defaultColWidth="7" defaultRowHeight="15" outlineLevelCol="7"/>
  <cols>
    <col min="1" max="1" width="14.875" style="34" customWidth="1"/>
    <col min="2" max="2" width="45.375" style="31" customWidth="1"/>
    <col min="3" max="3" width="20.125" style="36" customWidth="1"/>
    <col min="4" max="4" width="10.25" style="36" hidden="1" customWidth="1"/>
    <col min="5" max="5" width="9.625" style="37" hidden="1" customWidth="1"/>
    <col min="6" max="6" width="10.25" style="37" hidden="1" customWidth="1"/>
    <col min="7" max="7" width="12.5" style="38" customWidth="1"/>
    <col min="8" max="8" width="7" style="39" customWidth="1"/>
    <col min="9" max="10" width="7" style="36" customWidth="1"/>
    <col min="11" max="11" width="13.875" style="36" customWidth="1"/>
    <col min="12" max="12" width="7.875" style="36" customWidth="1"/>
    <col min="13" max="13" width="9.5" style="36" customWidth="1"/>
    <col min="14" max="14" width="6.875" style="36" customWidth="1"/>
    <col min="15" max="15" width="9" style="36" customWidth="1"/>
    <col min="16" max="16" width="5.875" style="36" customWidth="1"/>
    <col min="17" max="17" width="5.25" style="36" customWidth="1"/>
    <col min="18" max="18" width="6.5" style="36" customWidth="1"/>
    <col min="19" max="20" width="7" style="36" customWidth="1"/>
    <col min="21" max="21" width="10.625" style="36" customWidth="1"/>
    <col min="22" max="22" width="10.5" style="36" customWidth="1"/>
    <col min="23" max="23" width="7" style="36" customWidth="1"/>
    <col min="24" max="16384" width="7" style="36"/>
  </cols>
  <sheetData>
    <row r="1" ht="29.25" customHeight="1" spans="1:1">
      <c r="A1" s="40" t="s">
        <v>130</v>
      </c>
    </row>
    <row r="2" ht="28.5" customHeight="1" spans="1:7">
      <c r="A2" s="41" t="s">
        <v>7</v>
      </c>
      <c r="B2" s="41"/>
      <c r="C2" s="41"/>
      <c r="E2" s="36"/>
      <c r="F2" s="36"/>
      <c r="G2" s="36"/>
    </row>
    <row r="3" s="31" customFormat="1" ht="21.75" customHeight="1" spans="1:8">
      <c r="A3" s="34"/>
      <c r="C3" s="241" t="s">
        <v>131</v>
      </c>
      <c r="H3" s="35"/>
    </row>
    <row r="4" customFormat="1" ht="28" customHeight="1" spans="1:6">
      <c r="A4" s="242" t="s">
        <v>132</v>
      </c>
      <c r="B4" s="242" t="s">
        <v>133</v>
      </c>
      <c r="C4" s="202" t="s">
        <v>134</v>
      </c>
      <c r="D4" s="202" t="s">
        <v>135</v>
      </c>
      <c r="E4" s="243" t="s">
        <v>136</v>
      </c>
      <c r="F4" s="243" t="s">
        <v>137</v>
      </c>
    </row>
    <row r="5" customFormat="1" ht="20" customHeight="1" spans="1:6">
      <c r="A5" s="244"/>
      <c r="B5" s="242" t="s">
        <v>123</v>
      </c>
      <c r="C5" s="245">
        <f t="shared" ref="C5:F5" si="0">SUM(C6:C176)</f>
        <v>51831</v>
      </c>
      <c r="D5" s="245">
        <f t="shared" si="0"/>
        <v>37211</v>
      </c>
      <c r="E5" s="245">
        <f t="shared" si="0"/>
        <v>12461</v>
      </c>
      <c r="F5" s="245">
        <f t="shared" si="0"/>
        <v>2159</v>
      </c>
    </row>
    <row r="6" customFormat="1" ht="20" customHeight="1" spans="1:6">
      <c r="A6" s="246">
        <v>2010301</v>
      </c>
      <c r="B6" s="247" t="s">
        <v>138</v>
      </c>
      <c r="C6" s="248">
        <f t="shared" ref="C6:C69" si="1">D6+E6+F6</f>
        <v>2234</v>
      </c>
      <c r="D6" s="248">
        <v>2234</v>
      </c>
      <c r="E6" s="248"/>
      <c r="F6" s="248"/>
    </row>
    <row r="7" customFormat="1" ht="20" customHeight="1" spans="1:6">
      <c r="A7" s="246">
        <v>2010302</v>
      </c>
      <c r="B7" s="247" t="s">
        <v>139</v>
      </c>
      <c r="C7" s="248">
        <f t="shared" si="1"/>
        <v>43</v>
      </c>
      <c r="D7" s="248">
        <v>43</v>
      </c>
      <c r="E7" s="248"/>
      <c r="F7" s="248"/>
    </row>
    <row r="8" customFormat="1" ht="20" customHeight="1" spans="1:6">
      <c r="A8" s="246">
        <v>2010306</v>
      </c>
      <c r="B8" s="247" t="s">
        <v>140</v>
      </c>
      <c r="C8" s="248">
        <f t="shared" si="1"/>
        <v>159</v>
      </c>
      <c r="D8" s="248">
        <v>159</v>
      </c>
      <c r="E8" s="248"/>
      <c r="F8" s="248"/>
    </row>
    <row r="9" customFormat="1" ht="20" customHeight="1" spans="1:6">
      <c r="A9" s="246">
        <v>2010308</v>
      </c>
      <c r="B9" s="247" t="s">
        <v>141</v>
      </c>
      <c r="C9" s="248">
        <f t="shared" si="1"/>
        <v>45</v>
      </c>
      <c r="D9" s="248">
        <v>45</v>
      </c>
      <c r="E9" s="248"/>
      <c r="F9" s="248"/>
    </row>
    <row r="10" customFormat="1" ht="20" customHeight="1" spans="1:6">
      <c r="A10" s="246">
        <v>2010399</v>
      </c>
      <c r="B10" s="249" t="s">
        <v>142</v>
      </c>
      <c r="C10" s="248">
        <f t="shared" si="1"/>
        <v>329</v>
      </c>
      <c r="D10" s="248">
        <v>329</v>
      </c>
      <c r="E10" s="248"/>
      <c r="F10" s="248"/>
    </row>
    <row r="11" customFormat="1" ht="20" customHeight="1" spans="1:6">
      <c r="A11" s="246">
        <v>2010401</v>
      </c>
      <c r="B11" s="247" t="s">
        <v>138</v>
      </c>
      <c r="C11" s="248">
        <f t="shared" si="1"/>
        <v>178</v>
      </c>
      <c r="D11" s="248">
        <v>178</v>
      </c>
      <c r="E11" s="248"/>
      <c r="F11" s="248"/>
    </row>
    <row r="12" customFormat="1" ht="20" customHeight="1" spans="1:6">
      <c r="A12" s="246">
        <v>2010499</v>
      </c>
      <c r="B12" s="250" t="s">
        <v>143</v>
      </c>
      <c r="C12" s="248">
        <f t="shared" si="1"/>
        <v>69</v>
      </c>
      <c r="D12" s="248">
        <v>69</v>
      </c>
      <c r="E12" s="248"/>
      <c r="F12" s="248"/>
    </row>
    <row r="13" customFormat="1" ht="20" customHeight="1" spans="1:6">
      <c r="A13" s="246">
        <v>2010507</v>
      </c>
      <c r="B13" s="247" t="s">
        <v>144</v>
      </c>
      <c r="C13" s="248">
        <f t="shared" si="1"/>
        <v>10</v>
      </c>
      <c r="D13" s="248">
        <v>10</v>
      </c>
      <c r="E13" s="248"/>
      <c r="F13" s="248"/>
    </row>
    <row r="14" customFormat="1" ht="20" customHeight="1" spans="1:6">
      <c r="A14" s="246">
        <v>2010601</v>
      </c>
      <c r="B14" s="251" t="s">
        <v>138</v>
      </c>
      <c r="C14" s="248">
        <f t="shared" si="1"/>
        <v>178</v>
      </c>
      <c r="D14" s="248">
        <v>178</v>
      </c>
      <c r="E14" s="248"/>
      <c r="F14" s="248"/>
    </row>
    <row r="15" customFormat="1" ht="20" customHeight="1" spans="1:6">
      <c r="A15" s="246">
        <v>2010608</v>
      </c>
      <c r="B15" s="251" t="s">
        <v>145</v>
      </c>
      <c r="C15" s="248">
        <f t="shared" si="1"/>
        <v>50</v>
      </c>
      <c r="D15" s="248">
        <v>50</v>
      </c>
      <c r="E15" s="248"/>
      <c r="F15" s="248"/>
    </row>
    <row r="16" customFormat="1" ht="20" customHeight="1" spans="1:6">
      <c r="A16" s="246">
        <v>2010699</v>
      </c>
      <c r="B16" s="251" t="s">
        <v>146</v>
      </c>
      <c r="C16" s="248">
        <f t="shared" si="1"/>
        <v>115</v>
      </c>
      <c r="D16" s="248">
        <v>1</v>
      </c>
      <c r="E16" s="248">
        <v>108</v>
      </c>
      <c r="F16" s="248">
        <v>6</v>
      </c>
    </row>
    <row r="17" customFormat="1" ht="20" customHeight="1" spans="1:6">
      <c r="A17" s="246">
        <v>2010701</v>
      </c>
      <c r="B17" s="250" t="s">
        <v>138</v>
      </c>
      <c r="C17" s="248">
        <f t="shared" si="1"/>
        <v>4</v>
      </c>
      <c r="D17" s="248">
        <v>4</v>
      </c>
      <c r="E17" s="248"/>
      <c r="F17" s="248"/>
    </row>
    <row r="18" customFormat="1" ht="20" customHeight="1" spans="1:6">
      <c r="A18" s="246">
        <v>2010709</v>
      </c>
      <c r="B18" s="247" t="s">
        <v>147</v>
      </c>
      <c r="C18" s="248">
        <f t="shared" si="1"/>
        <v>25</v>
      </c>
      <c r="D18" s="248"/>
      <c r="E18" s="248"/>
      <c r="F18" s="248">
        <v>25</v>
      </c>
    </row>
    <row r="19" customFormat="1" ht="20" customHeight="1" spans="1:6">
      <c r="A19" s="246">
        <v>2010799</v>
      </c>
      <c r="B19" s="251" t="s">
        <v>148</v>
      </c>
      <c r="C19" s="248">
        <f t="shared" si="1"/>
        <v>441</v>
      </c>
      <c r="D19" s="248">
        <v>441</v>
      </c>
      <c r="E19" s="248"/>
      <c r="F19" s="248"/>
    </row>
    <row r="20" customFormat="1" ht="20" customHeight="1" spans="1:6">
      <c r="A20" s="246">
        <v>2010801</v>
      </c>
      <c r="B20" s="247" t="s">
        <v>138</v>
      </c>
      <c r="C20" s="248">
        <f t="shared" si="1"/>
        <v>64</v>
      </c>
      <c r="D20" s="248">
        <v>64</v>
      </c>
      <c r="E20" s="248"/>
      <c r="F20" s="248"/>
    </row>
    <row r="21" customFormat="1" ht="20" customHeight="1" spans="1:6">
      <c r="A21" s="246">
        <v>2010804</v>
      </c>
      <c r="B21" s="251" t="s">
        <v>149</v>
      </c>
      <c r="C21" s="248">
        <f t="shared" si="1"/>
        <v>106</v>
      </c>
      <c r="D21" s="248">
        <v>106</v>
      </c>
      <c r="E21" s="248"/>
      <c r="F21" s="248"/>
    </row>
    <row r="22" customFormat="1" ht="20" customHeight="1" spans="1:6">
      <c r="A22" s="246">
        <v>2010806</v>
      </c>
      <c r="B22" s="251" t="s">
        <v>147</v>
      </c>
      <c r="C22" s="248">
        <f t="shared" si="1"/>
        <v>1</v>
      </c>
      <c r="D22" s="248">
        <v>1</v>
      </c>
      <c r="E22" s="248"/>
      <c r="F22" s="248"/>
    </row>
    <row r="23" customFormat="1" ht="20" customHeight="1" spans="1:6">
      <c r="A23" s="246">
        <v>2011101</v>
      </c>
      <c r="B23" s="247" t="s">
        <v>138</v>
      </c>
      <c r="C23" s="248">
        <f t="shared" si="1"/>
        <v>59</v>
      </c>
      <c r="D23" s="248">
        <v>59</v>
      </c>
      <c r="E23" s="248"/>
      <c r="F23" s="248"/>
    </row>
    <row r="24" customFormat="1" ht="20" customHeight="1" spans="1:6">
      <c r="A24" s="246">
        <v>2011199</v>
      </c>
      <c r="B24" s="247" t="s">
        <v>150</v>
      </c>
      <c r="C24" s="248">
        <f t="shared" si="1"/>
        <v>15</v>
      </c>
      <c r="D24" s="248">
        <v>15</v>
      </c>
      <c r="E24" s="248"/>
      <c r="F24" s="248"/>
    </row>
    <row r="25" customFormat="1" ht="20" customHeight="1" spans="1:6">
      <c r="A25" s="246">
        <v>2011301</v>
      </c>
      <c r="B25" s="247" t="s">
        <v>138</v>
      </c>
      <c r="C25" s="248">
        <f t="shared" si="1"/>
        <v>207</v>
      </c>
      <c r="D25" s="248">
        <v>207</v>
      </c>
      <c r="E25" s="248"/>
      <c r="F25" s="248"/>
    </row>
    <row r="26" customFormat="1" ht="20" customHeight="1" spans="1:6">
      <c r="A26" s="246">
        <v>2011304</v>
      </c>
      <c r="B26" s="251" t="s">
        <v>151</v>
      </c>
      <c r="C26" s="248">
        <f t="shared" si="1"/>
        <v>2</v>
      </c>
      <c r="D26" s="248">
        <v>2</v>
      </c>
      <c r="E26" s="248"/>
      <c r="F26" s="248"/>
    </row>
    <row r="27" customFormat="1" ht="20" customHeight="1" spans="1:6">
      <c r="A27" s="246">
        <v>2011308</v>
      </c>
      <c r="B27" s="250" t="s">
        <v>152</v>
      </c>
      <c r="C27" s="248">
        <f t="shared" si="1"/>
        <v>141</v>
      </c>
      <c r="D27" s="248">
        <v>141</v>
      </c>
      <c r="E27" s="248"/>
      <c r="F27" s="248"/>
    </row>
    <row r="28" customFormat="1" ht="20" customHeight="1" spans="1:6">
      <c r="A28" s="246">
        <v>2012901</v>
      </c>
      <c r="B28" s="251" t="s">
        <v>138</v>
      </c>
      <c r="C28" s="248">
        <f t="shared" si="1"/>
        <v>118</v>
      </c>
      <c r="D28" s="248">
        <v>118</v>
      </c>
      <c r="E28" s="248"/>
      <c r="F28" s="248"/>
    </row>
    <row r="29" customFormat="1" ht="20" customHeight="1" spans="1:6">
      <c r="A29" s="246">
        <v>2012902</v>
      </c>
      <c r="B29" s="249" t="s">
        <v>153</v>
      </c>
      <c r="C29" s="248">
        <f t="shared" si="1"/>
        <v>4</v>
      </c>
      <c r="D29" s="248"/>
      <c r="E29" s="248">
        <v>4</v>
      </c>
      <c r="F29" s="248"/>
    </row>
    <row r="30" customFormat="1" ht="20" customHeight="1" spans="1:6">
      <c r="A30" s="246">
        <v>2012906</v>
      </c>
      <c r="B30" s="250" t="s">
        <v>154</v>
      </c>
      <c r="C30" s="248">
        <f t="shared" si="1"/>
        <v>2</v>
      </c>
      <c r="D30" s="248">
        <v>2</v>
      </c>
      <c r="E30" s="248"/>
      <c r="F30" s="248"/>
    </row>
    <row r="31" customFormat="1" ht="20" customHeight="1" spans="1:6">
      <c r="A31" s="246">
        <v>2012999</v>
      </c>
      <c r="B31" s="251" t="s">
        <v>155</v>
      </c>
      <c r="C31" s="248">
        <f t="shared" si="1"/>
        <v>9</v>
      </c>
      <c r="D31" s="248">
        <v>9</v>
      </c>
      <c r="E31" s="248"/>
      <c r="F31" s="248"/>
    </row>
    <row r="32" customFormat="1" ht="20" customHeight="1" spans="1:6">
      <c r="A32" s="246">
        <v>2013201</v>
      </c>
      <c r="B32" s="247" t="s">
        <v>138</v>
      </c>
      <c r="C32" s="248">
        <f t="shared" si="1"/>
        <v>159</v>
      </c>
      <c r="D32" s="248">
        <v>159</v>
      </c>
      <c r="E32" s="248"/>
      <c r="F32" s="248"/>
    </row>
    <row r="33" customFormat="1" ht="20" customHeight="1" spans="1:6">
      <c r="A33" s="246">
        <v>2013299</v>
      </c>
      <c r="B33" s="251" t="s">
        <v>156</v>
      </c>
      <c r="C33" s="248">
        <f t="shared" si="1"/>
        <v>406</v>
      </c>
      <c r="D33" s="248">
        <f>343+20</f>
        <v>363</v>
      </c>
      <c r="E33" s="248">
        <v>43</v>
      </c>
      <c r="F33" s="248"/>
    </row>
    <row r="34" customFormat="1" ht="20" customHeight="1" spans="1:6">
      <c r="A34" s="246">
        <v>2013399</v>
      </c>
      <c r="B34" s="251" t="s">
        <v>157</v>
      </c>
      <c r="C34" s="248">
        <f t="shared" si="1"/>
        <v>29</v>
      </c>
      <c r="D34" s="248">
        <v>29</v>
      </c>
      <c r="E34" s="248"/>
      <c r="F34" s="248"/>
    </row>
    <row r="35" customFormat="1" ht="20" customHeight="1" spans="1:6">
      <c r="A35" s="246">
        <v>2013804</v>
      </c>
      <c r="B35" s="247" t="s">
        <v>158</v>
      </c>
      <c r="C35" s="248">
        <f t="shared" si="1"/>
        <v>16</v>
      </c>
      <c r="D35" s="248"/>
      <c r="E35" s="248">
        <v>16</v>
      </c>
      <c r="F35" s="248"/>
    </row>
    <row r="36" customFormat="1" ht="20" customHeight="1" spans="1:6">
      <c r="A36" s="246">
        <v>2013899</v>
      </c>
      <c r="B36" s="247" t="s">
        <v>159</v>
      </c>
      <c r="C36" s="248">
        <f t="shared" si="1"/>
        <v>40</v>
      </c>
      <c r="D36" s="248">
        <v>40</v>
      </c>
      <c r="E36" s="248"/>
      <c r="F36" s="248"/>
    </row>
    <row r="37" customFormat="1" ht="20" customHeight="1" spans="1:6">
      <c r="A37" s="246">
        <v>2019999</v>
      </c>
      <c r="B37" s="251" t="s">
        <v>160</v>
      </c>
      <c r="C37" s="248">
        <f t="shared" si="1"/>
        <v>0</v>
      </c>
      <c r="D37" s="248"/>
      <c r="E37" s="248"/>
      <c r="F37" s="248"/>
    </row>
    <row r="38" customFormat="1" ht="20" customHeight="1" spans="1:6">
      <c r="A38" s="246">
        <v>2030603</v>
      </c>
      <c r="B38" s="247" t="s">
        <v>161</v>
      </c>
      <c r="C38" s="248">
        <f t="shared" si="1"/>
        <v>6</v>
      </c>
      <c r="D38" s="248">
        <v>6</v>
      </c>
      <c r="E38" s="248"/>
      <c r="F38" s="248"/>
    </row>
    <row r="39" customFormat="1" ht="20" customHeight="1" spans="1:6">
      <c r="A39" s="246">
        <v>2040201</v>
      </c>
      <c r="B39" s="251" t="s">
        <v>138</v>
      </c>
      <c r="C39" s="248">
        <f t="shared" si="1"/>
        <v>1545</v>
      </c>
      <c r="D39" s="248">
        <v>1545</v>
      </c>
      <c r="E39" s="248"/>
      <c r="F39" s="248"/>
    </row>
    <row r="40" customFormat="1" ht="20" customHeight="1" spans="1:6">
      <c r="A40" s="246">
        <v>2040202</v>
      </c>
      <c r="B40" s="251" t="s">
        <v>139</v>
      </c>
      <c r="C40" s="248">
        <f t="shared" si="1"/>
        <v>0</v>
      </c>
      <c r="D40" s="248"/>
      <c r="E40" s="248"/>
      <c r="F40" s="248"/>
    </row>
    <row r="41" customFormat="1" ht="20" customHeight="1" spans="1:6">
      <c r="A41" s="246">
        <v>2040299</v>
      </c>
      <c r="B41" s="251" t="s">
        <v>162</v>
      </c>
      <c r="C41" s="248">
        <f t="shared" si="1"/>
        <v>92</v>
      </c>
      <c r="D41" s="248">
        <f>36+41</f>
        <v>77</v>
      </c>
      <c r="E41" s="248"/>
      <c r="F41" s="248">
        <v>15</v>
      </c>
    </row>
    <row r="42" customFormat="1" ht="20" customHeight="1" spans="1:6">
      <c r="A42" s="246">
        <v>2040401</v>
      </c>
      <c r="B42" s="247" t="s">
        <v>138</v>
      </c>
      <c r="C42" s="248">
        <f t="shared" si="1"/>
        <v>0</v>
      </c>
      <c r="D42" s="248"/>
      <c r="E42" s="248"/>
      <c r="F42" s="248"/>
    </row>
    <row r="43" customFormat="1" ht="20" customHeight="1" spans="1:6">
      <c r="A43" s="246">
        <v>2040501</v>
      </c>
      <c r="B43" s="247" t="s">
        <v>138</v>
      </c>
      <c r="C43" s="248">
        <f t="shared" si="1"/>
        <v>23</v>
      </c>
      <c r="D43" s="248">
        <v>23</v>
      </c>
      <c r="E43" s="248"/>
      <c r="F43" s="248"/>
    </row>
    <row r="44" customFormat="1" ht="20" customHeight="1" spans="1:6">
      <c r="A44" s="246">
        <v>2040601</v>
      </c>
      <c r="B44" s="251" t="s">
        <v>138</v>
      </c>
      <c r="C44" s="248">
        <f t="shared" si="1"/>
        <v>73</v>
      </c>
      <c r="D44" s="248">
        <v>73</v>
      </c>
      <c r="E44" s="248"/>
      <c r="F44" s="248"/>
    </row>
    <row r="45" customFormat="1" ht="20" customHeight="1" spans="1:6">
      <c r="A45" s="246">
        <v>2040604</v>
      </c>
      <c r="B45" s="252" t="s">
        <v>163</v>
      </c>
      <c r="C45" s="248">
        <f t="shared" si="1"/>
        <v>0</v>
      </c>
      <c r="D45" s="248"/>
      <c r="E45" s="248"/>
      <c r="F45" s="248"/>
    </row>
    <row r="46" customFormat="1" ht="20" customHeight="1" spans="1:6">
      <c r="A46" s="246">
        <v>2040607</v>
      </c>
      <c r="B46" s="247" t="s">
        <v>164</v>
      </c>
      <c r="C46" s="248">
        <f t="shared" si="1"/>
        <v>0</v>
      </c>
      <c r="D46" s="248"/>
      <c r="E46" s="248"/>
      <c r="F46" s="248"/>
    </row>
    <row r="47" customFormat="1" ht="20" customHeight="1" spans="1:6">
      <c r="A47" s="246">
        <v>2040610</v>
      </c>
      <c r="B47" s="247" t="s">
        <v>165</v>
      </c>
      <c r="C47" s="248">
        <f t="shared" si="1"/>
        <v>1</v>
      </c>
      <c r="D47" s="248"/>
      <c r="E47" s="248">
        <v>1</v>
      </c>
      <c r="F47" s="248"/>
    </row>
    <row r="48" customFormat="1" ht="20" customHeight="1" spans="1:6">
      <c r="A48" s="246">
        <v>2040699</v>
      </c>
      <c r="B48" s="247" t="s">
        <v>166</v>
      </c>
      <c r="C48" s="248">
        <f t="shared" si="1"/>
        <v>5</v>
      </c>
      <c r="D48" s="248">
        <v>5</v>
      </c>
      <c r="E48" s="248"/>
      <c r="F48" s="248"/>
    </row>
    <row r="49" customFormat="1" ht="20" customHeight="1" spans="1:6">
      <c r="A49" s="246">
        <v>2050101</v>
      </c>
      <c r="B49" s="247" t="s">
        <v>138</v>
      </c>
      <c r="C49" s="248">
        <f t="shared" si="1"/>
        <v>239</v>
      </c>
      <c r="D49" s="248">
        <v>239</v>
      </c>
      <c r="E49" s="248"/>
      <c r="F49" s="248"/>
    </row>
    <row r="50" customFormat="1" ht="20" customHeight="1" spans="1:6">
      <c r="A50" s="246">
        <v>2050201</v>
      </c>
      <c r="B50" s="247" t="s">
        <v>167</v>
      </c>
      <c r="C50" s="248">
        <f t="shared" si="1"/>
        <v>1777</v>
      </c>
      <c r="D50" s="248">
        <v>1011</v>
      </c>
      <c r="E50" s="248">
        <v>406</v>
      </c>
      <c r="F50" s="248">
        <v>360</v>
      </c>
    </row>
    <row r="51" customFormat="1" ht="20" customHeight="1" spans="1:6">
      <c r="A51" s="246">
        <v>2050202</v>
      </c>
      <c r="B51" s="247" t="s">
        <v>168</v>
      </c>
      <c r="C51" s="248">
        <f t="shared" si="1"/>
        <v>4913</v>
      </c>
      <c r="D51" s="248">
        <v>4442</v>
      </c>
      <c r="E51" s="248">
        <v>463</v>
      </c>
      <c r="F51" s="248">
        <v>8</v>
      </c>
    </row>
    <row r="52" customFormat="1" ht="20" customHeight="1" spans="1:6">
      <c r="A52" s="246">
        <v>2050203</v>
      </c>
      <c r="B52" s="251" t="s">
        <v>169</v>
      </c>
      <c r="C52" s="248">
        <f t="shared" si="1"/>
        <v>2113</v>
      </c>
      <c r="D52" s="248">
        <v>2113</v>
      </c>
      <c r="E52" s="248"/>
      <c r="F52" s="248"/>
    </row>
    <row r="53" customFormat="1" ht="20" customHeight="1" spans="1:6">
      <c r="A53" s="246">
        <v>2050299</v>
      </c>
      <c r="B53" s="247" t="s">
        <v>170</v>
      </c>
      <c r="C53" s="248">
        <f t="shared" si="1"/>
        <v>22</v>
      </c>
      <c r="D53" s="248"/>
      <c r="E53" s="248">
        <v>22</v>
      </c>
      <c r="F53" s="248"/>
    </row>
    <row r="54" customFormat="1" ht="20" customHeight="1" spans="1:6">
      <c r="A54" s="246">
        <v>2050302</v>
      </c>
      <c r="B54" s="247" t="s">
        <v>171</v>
      </c>
      <c r="C54" s="248">
        <f t="shared" si="1"/>
        <v>283</v>
      </c>
      <c r="D54" s="248">
        <v>283</v>
      </c>
      <c r="E54" s="248"/>
      <c r="F54" s="248"/>
    </row>
    <row r="55" customFormat="1" ht="20" customHeight="1" spans="1:6">
      <c r="A55" s="246">
        <v>2050701</v>
      </c>
      <c r="B55" s="247" t="s">
        <v>172</v>
      </c>
      <c r="C55" s="248">
        <f t="shared" si="1"/>
        <v>3</v>
      </c>
      <c r="D55" s="248"/>
      <c r="E55" s="248">
        <v>3</v>
      </c>
      <c r="F55" s="248"/>
    </row>
    <row r="56" customFormat="1" ht="20" customHeight="1" spans="1:6">
      <c r="A56" s="246">
        <v>2050799</v>
      </c>
      <c r="B56" s="247" t="s">
        <v>173</v>
      </c>
      <c r="C56" s="248">
        <f t="shared" si="1"/>
        <v>0</v>
      </c>
      <c r="D56" s="248"/>
      <c r="E56" s="248"/>
      <c r="F56" s="248"/>
    </row>
    <row r="57" customFormat="1" ht="20" customHeight="1" spans="1:6">
      <c r="A57" s="246">
        <v>2050999</v>
      </c>
      <c r="B57" s="247" t="s">
        <v>174</v>
      </c>
      <c r="C57" s="248">
        <f t="shared" si="1"/>
        <v>413</v>
      </c>
      <c r="D57" s="248">
        <v>413</v>
      </c>
      <c r="E57" s="248"/>
      <c r="F57" s="248"/>
    </row>
    <row r="58" customFormat="1" ht="20" customHeight="1" spans="1:6">
      <c r="A58" s="246">
        <v>2060101</v>
      </c>
      <c r="B58" s="247" t="s">
        <v>138</v>
      </c>
      <c r="C58" s="248">
        <f t="shared" si="1"/>
        <v>48</v>
      </c>
      <c r="D58" s="248">
        <v>48</v>
      </c>
      <c r="E58" s="248"/>
      <c r="F58" s="248"/>
    </row>
    <row r="59" customFormat="1" ht="20" customHeight="1" spans="1:6">
      <c r="A59" s="246">
        <v>2060404</v>
      </c>
      <c r="B59" s="247" t="s">
        <v>175</v>
      </c>
      <c r="C59" s="248">
        <f t="shared" si="1"/>
        <v>7</v>
      </c>
      <c r="D59" s="248"/>
      <c r="E59" s="248">
        <v>7</v>
      </c>
      <c r="F59" s="248"/>
    </row>
    <row r="60" customFormat="1" ht="20" customHeight="1" spans="1:6">
      <c r="A60" s="246">
        <v>2060502</v>
      </c>
      <c r="B60" s="247" t="s">
        <v>176</v>
      </c>
      <c r="C60" s="248">
        <f t="shared" si="1"/>
        <v>4</v>
      </c>
      <c r="D60" s="248"/>
      <c r="E60" s="248">
        <v>4</v>
      </c>
      <c r="F60" s="248"/>
    </row>
    <row r="61" customFormat="1" ht="20" customHeight="1" spans="1:6">
      <c r="A61" s="246">
        <v>2069999</v>
      </c>
      <c r="B61" s="251" t="s">
        <v>177</v>
      </c>
      <c r="C61" s="248">
        <f t="shared" si="1"/>
        <v>100</v>
      </c>
      <c r="D61" s="248">
        <v>100</v>
      </c>
      <c r="E61" s="248"/>
      <c r="F61" s="248"/>
    </row>
    <row r="62" customFormat="1" ht="20" customHeight="1" spans="1:6">
      <c r="A62" s="246">
        <v>2070108</v>
      </c>
      <c r="B62" s="252" t="s">
        <v>178</v>
      </c>
      <c r="C62" s="248">
        <f t="shared" si="1"/>
        <v>0</v>
      </c>
      <c r="D62" s="248"/>
      <c r="E62" s="248"/>
      <c r="F62" s="248"/>
    </row>
    <row r="63" customFormat="1" ht="20" customHeight="1" spans="1:6">
      <c r="A63" s="246">
        <v>2070199</v>
      </c>
      <c r="B63" s="253" t="s">
        <v>179</v>
      </c>
      <c r="C63" s="248">
        <f t="shared" si="1"/>
        <v>24</v>
      </c>
      <c r="D63" s="248">
        <v>1</v>
      </c>
      <c r="E63" s="248">
        <v>23</v>
      </c>
      <c r="F63" s="248"/>
    </row>
    <row r="64" customFormat="1" ht="20" customHeight="1" spans="1:6">
      <c r="A64" s="246">
        <v>2070399</v>
      </c>
      <c r="B64" s="252" t="s">
        <v>180</v>
      </c>
      <c r="C64" s="248">
        <f t="shared" si="1"/>
        <v>0</v>
      </c>
      <c r="D64" s="248"/>
      <c r="E64" s="248"/>
      <c r="F64" s="248"/>
    </row>
    <row r="65" customFormat="1" ht="20" customHeight="1" spans="1:6">
      <c r="A65" s="246">
        <v>2070607</v>
      </c>
      <c r="B65" s="252" t="s">
        <v>181</v>
      </c>
      <c r="C65" s="248">
        <f t="shared" si="1"/>
        <v>2</v>
      </c>
      <c r="D65" s="248">
        <v>2</v>
      </c>
      <c r="E65" s="248"/>
      <c r="F65" s="248"/>
    </row>
    <row r="66" customFormat="1" ht="20" customHeight="1" spans="1:6">
      <c r="A66" s="246">
        <v>2070899</v>
      </c>
      <c r="B66" s="252" t="s">
        <v>182</v>
      </c>
      <c r="C66" s="248">
        <f t="shared" si="1"/>
        <v>0</v>
      </c>
      <c r="D66" s="248"/>
      <c r="E66" s="248"/>
      <c r="F66" s="248"/>
    </row>
    <row r="67" customFormat="1" ht="20" customHeight="1" spans="1:6">
      <c r="A67" s="246">
        <v>2079999</v>
      </c>
      <c r="B67" s="252" t="s">
        <v>183</v>
      </c>
      <c r="C67" s="248">
        <f t="shared" si="1"/>
        <v>248</v>
      </c>
      <c r="D67" s="248">
        <v>247</v>
      </c>
      <c r="E67" s="248">
        <v>1</v>
      </c>
      <c r="F67" s="248"/>
    </row>
    <row r="68" customFormat="1" ht="20" customHeight="1" spans="1:6">
      <c r="A68" s="246">
        <v>2080101</v>
      </c>
      <c r="B68" s="252" t="s">
        <v>138</v>
      </c>
      <c r="C68" s="248">
        <f t="shared" si="1"/>
        <v>285</v>
      </c>
      <c r="D68" s="248">
        <v>285</v>
      </c>
      <c r="E68" s="248"/>
      <c r="F68" s="248"/>
    </row>
    <row r="69" customFormat="1" ht="20" customHeight="1" spans="1:6">
      <c r="A69" s="246">
        <v>2080108</v>
      </c>
      <c r="B69" s="252" t="s">
        <v>147</v>
      </c>
      <c r="C69" s="248">
        <f t="shared" si="1"/>
        <v>4</v>
      </c>
      <c r="D69" s="248">
        <v>4</v>
      </c>
      <c r="E69" s="248"/>
      <c r="F69" s="248"/>
    </row>
    <row r="70" customFormat="1" ht="20" customHeight="1" spans="1:6">
      <c r="A70" s="246">
        <v>2080109</v>
      </c>
      <c r="B70" s="253" t="s">
        <v>184</v>
      </c>
      <c r="C70" s="248">
        <f t="shared" ref="C70:C133" si="2">D70+E70+F70</f>
        <v>1</v>
      </c>
      <c r="D70" s="248">
        <v>1</v>
      </c>
      <c r="E70" s="248"/>
      <c r="F70" s="248"/>
    </row>
    <row r="71" customFormat="1" ht="20" customHeight="1" spans="1:6">
      <c r="A71" s="246">
        <v>2080201</v>
      </c>
      <c r="B71" s="252" t="s">
        <v>138</v>
      </c>
      <c r="C71" s="248">
        <f t="shared" si="2"/>
        <v>119</v>
      </c>
      <c r="D71" s="248">
        <v>119</v>
      </c>
      <c r="E71" s="248"/>
      <c r="F71" s="248"/>
    </row>
    <row r="72" customFormat="1" ht="20" customHeight="1" spans="1:6">
      <c r="A72" s="246">
        <v>2080208</v>
      </c>
      <c r="B72" s="252" t="s">
        <v>185</v>
      </c>
      <c r="C72" s="248">
        <f t="shared" si="2"/>
        <v>11</v>
      </c>
      <c r="D72" s="248">
        <v>11</v>
      </c>
      <c r="E72" s="248"/>
      <c r="F72" s="248"/>
    </row>
    <row r="73" customFormat="1" ht="20" customHeight="1" spans="1:6">
      <c r="A73" s="246">
        <v>2080299</v>
      </c>
      <c r="B73" s="252" t="s">
        <v>186</v>
      </c>
      <c r="C73" s="248">
        <f t="shared" si="2"/>
        <v>5</v>
      </c>
      <c r="D73" s="248">
        <v>5</v>
      </c>
      <c r="E73" s="248"/>
      <c r="F73" s="248"/>
    </row>
    <row r="74" customFormat="1" ht="20" customHeight="1" spans="1:6">
      <c r="A74" s="246">
        <v>2080507</v>
      </c>
      <c r="B74" s="252" t="s">
        <v>187</v>
      </c>
      <c r="C74" s="248">
        <f t="shared" si="2"/>
        <v>4666</v>
      </c>
      <c r="D74" s="248">
        <v>4000</v>
      </c>
      <c r="E74" s="248">
        <v>666</v>
      </c>
      <c r="F74" s="248"/>
    </row>
    <row r="75" customFormat="1" ht="20" customHeight="1" spans="1:6">
      <c r="A75" s="246">
        <v>2080599</v>
      </c>
      <c r="B75" s="252" t="s">
        <v>188</v>
      </c>
      <c r="C75" s="248">
        <f t="shared" si="2"/>
        <v>1406</v>
      </c>
      <c r="D75" s="248">
        <v>1406</v>
      </c>
      <c r="E75" s="248"/>
      <c r="F75" s="248"/>
    </row>
    <row r="76" customFormat="1" ht="20" customHeight="1" spans="1:6">
      <c r="A76" s="246">
        <v>2080713</v>
      </c>
      <c r="B76" s="252" t="s">
        <v>189</v>
      </c>
      <c r="C76" s="248">
        <f t="shared" si="2"/>
        <v>0</v>
      </c>
      <c r="D76" s="248"/>
      <c r="E76" s="248"/>
      <c r="F76" s="248"/>
    </row>
    <row r="77" customFormat="1" ht="20" customHeight="1" spans="1:6">
      <c r="A77" s="246">
        <v>2080799</v>
      </c>
      <c r="B77" s="252" t="s">
        <v>190</v>
      </c>
      <c r="C77" s="248">
        <f t="shared" si="2"/>
        <v>136</v>
      </c>
      <c r="D77" s="248">
        <v>5</v>
      </c>
      <c r="E77" s="248">
        <v>131</v>
      </c>
      <c r="F77" s="248"/>
    </row>
    <row r="78" customFormat="1" ht="20" customHeight="1" spans="1:6">
      <c r="A78" s="246">
        <v>2080805</v>
      </c>
      <c r="B78" s="252" t="s">
        <v>191</v>
      </c>
      <c r="C78" s="248">
        <f t="shared" si="2"/>
        <v>36</v>
      </c>
      <c r="D78" s="248">
        <v>25</v>
      </c>
      <c r="E78" s="248">
        <v>11</v>
      </c>
      <c r="F78" s="248"/>
    </row>
    <row r="79" customFormat="1" ht="20" customHeight="1" spans="1:6">
      <c r="A79" s="246">
        <v>2080899</v>
      </c>
      <c r="B79" s="252" t="s">
        <v>192</v>
      </c>
      <c r="C79" s="248">
        <f t="shared" si="2"/>
        <v>108</v>
      </c>
      <c r="D79" s="248">
        <v>6</v>
      </c>
      <c r="E79" s="248">
        <v>102</v>
      </c>
      <c r="F79" s="248"/>
    </row>
    <row r="80" customFormat="1" ht="20" customHeight="1" spans="1:6">
      <c r="A80" s="246">
        <v>2080901</v>
      </c>
      <c r="B80" s="252" t="s">
        <v>193</v>
      </c>
      <c r="C80" s="248">
        <f t="shared" si="2"/>
        <v>52</v>
      </c>
      <c r="D80" s="248">
        <v>42</v>
      </c>
      <c r="E80" s="248">
        <v>10</v>
      </c>
      <c r="F80" s="248"/>
    </row>
    <row r="81" customFormat="1" ht="20" customHeight="1" spans="1:6">
      <c r="A81" s="246">
        <v>2080904</v>
      </c>
      <c r="B81" s="252" t="s">
        <v>194</v>
      </c>
      <c r="C81" s="248">
        <f t="shared" si="2"/>
        <v>0</v>
      </c>
      <c r="D81" s="248"/>
      <c r="E81" s="248"/>
      <c r="F81" s="248"/>
    </row>
    <row r="82" customFormat="1" ht="20" customHeight="1" spans="1:6">
      <c r="A82" s="246">
        <v>2080905</v>
      </c>
      <c r="B82" s="252" t="s">
        <v>195</v>
      </c>
      <c r="C82" s="248">
        <f t="shared" si="2"/>
        <v>9</v>
      </c>
      <c r="D82" s="248"/>
      <c r="E82" s="248">
        <v>9</v>
      </c>
      <c r="F82" s="248"/>
    </row>
    <row r="83" customFormat="1" ht="20" customHeight="1" spans="1:6">
      <c r="A83" s="246">
        <v>2080999</v>
      </c>
      <c r="B83" s="252" t="s">
        <v>196</v>
      </c>
      <c r="C83" s="248">
        <f t="shared" si="2"/>
        <v>199</v>
      </c>
      <c r="D83" s="248">
        <v>199</v>
      </c>
      <c r="E83" s="248"/>
      <c r="F83" s="248"/>
    </row>
    <row r="84" customFormat="1" ht="20" customHeight="1" spans="1:6">
      <c r="A84" s="246">
        <v>2081001</v>
      </c>
      <c r="B84" s="252" t="s">
        <v>197</v>
      </c>
      <c r="C84" s="248">
        <f t="shared" si="2"/>
        <v>1</v>
      </c>
      <c r="D84" s="248">
        <v>1</v>
      </c>
      <c r="E84" s="248"/>
      <c r="F84" s="248"/>
    </row>
    <row r="85" customFormat="1" ht="20" customHeight="1" spans="1:6">
      <c r="A85" s="246">
        <v>2081002</v>
      </c>
      <c r="B85" s="252" t="s">
        <v>198</v>
      </c>
      <c r="C85" s="248">
        <f t="shared" si="2"/>
        <v>221</v>
      </c>
      <c r="D85" s="248">
        <v>207</v>
      </c>
      <c r="E85" s="248">
        <v>14</v>
      </c>
      <c r="F85" s="248"/>
    </row>
    <row r="86" customFormat="1" ht="20" customHeight="1" spans="1:6">
      <c r="A86" s="246">
        <v>2081004</v>
      </c>
      <c r="B86" s="252" t="s">
        <v>199</v>
      </c>
      <c r="C86" s="248">
        <f t="shared" si="2"/>
        <v>5</v>
      </c>
      <c r="D86" s="248">
        <v>5</v>
      </c>
      <c r="E86" s="248"/>
      <c r="F86" s="248"/>
    </row>
    <row r="87" customFormat="1" ht="20" customHeight="1" spans="1:6">
      <c r="A87" s="246">
        <v>2081101</v>
      </c>
      <c r="B87" s="252" t="s">
        <v>138</v>
      </c>
      <c r="C87" s="248">
        <f t="shared" si="2"/>
        <v>0</v>
      </c>
      <c r="D87" s="248"/>
      <c r="E87" s="248"/>
      <c r="F87" s="248"/>
    </row>
    <row r="88" customFormat="1" ht="20" customHeight="1" spans="1:6">
      <c r="A88" s="246">
        <v>2081104</v>
      </c>
      <c r="B88" s="252" t="s">
        <v>200</v>
      </c>
      <c r="C88" s="248">
        <f t="shared" si="2"/>
        <v>2</v>
      </c>
      <c r="D88" s="248"/>
      <c r="E88" s="248">
        <v>2</v>
      </c>
      <c r="F88" s="248"/>
    </row>
    <row r="89" customFormat="1" ht="20" customHeight="1" spans="1:6">
      <c r="A89" s="246">
        <v>2081105</v>
      </c>
      <c r="B89" s="252" t="s">
        <v>201</v>
      </c>
      <c r="C89" s="248">
        <f t="shared" si="2"/>
        <v>1</v>
      </c>
      <c r="D89" s="248"/>
      <c r="E89" s="248">
        <v>1</v>
      </c>
      <c r="F89" s="248"/>
    </row>
    <row r="90" customFormat="1" ht="20" customHeight="1" spans="1:6">
      <c r="A90" s="246">
        <v>2081107</v>
      </c>
      <c r="B90" s="252" t="s">
        <v>202</v>
      </c>
      <c r="C90" s="248">
        <f t="shared" si="2"/>
        <v>23</v>
      </c>
      <c r="D90" s="248">
        <v>23</v>
      </c>
      <c r="E90" s="248"/>
      <c r="F90" s="248"/>
    </row>
    <row r="91" customFormat="1" ht="20" customHeight="1" spans="1:6">
      <c r="A91" s="246">
        <v>2081199</v>
      </c>
      <c r="B91" s="252" t="s">
        <v>203</v>
      </c>
      <c r="C91" s="248">
        <f t="shared" si="2"/>
        <v>18</v>
      </c>
      <c r="D91" s="248">
        <v>18</v>
      </c>
      <c r="E91" s="248"/>
      <c r="F91" s="248"/>
    </row>
    <row r="92" customFormat="1" ht="20" customHeight="1" spans="1:6">
      <c r="A92" s="246">
        <v>2081901</v>
      </c>
      <c r="B92" s="252" t="s">
        <v>204</v>
      </c>
      <c r="C92" s="248">
        <f t="shared" si="2"/>
        <v>34</v>
      </c>
      <c r="D92" s="248">
        <v>34</v>
      </c>
      <c r="E92" s="248"/>
      <c r="F92" s="248"/>
    </row>
    <row r="93" customFormat="1" ht="20" customHeight="1" spans="1:6">
      <c r="A93" s="246">
        <v>2081902</v>
      </c>
      <c r="B93" s="252" t="s">
        <v>205</v>
      </c>
      <c r="C93" s="248">
        <f t="shared" si="2"/>
        <v>34</v>
      </c>
      <c r="D93" s="248">
        <v>34</v>
      </c>
      <c r="E93" s="248"/>
      <c r="F93" s="248"/>
    </row>
    <row r="94" customFormat="1" ht="20" customHeight="1" spans="1:6">
      <c r="A94" s="246">
        <v>2082001</v>
      </c>
      <c r="B94" s="252" t="s">
        <v>206</v>
      </c>
      <c r="C94" s="248">
        <f t="shared" si="2"/>
        <v>15</v>
      </c>
      <c r="D94" s="248">
        <v>15</v>
      </c>
      <c r="E94" s="248"/>
      <c r="F94" s="248"/>
    </row>
    <row r="95" customFormat="1" ht="20" customHeight="1" spans="1:6">
      <c r="A95" s="246">
        <v>2082102</v>
      </c>
      <c r="B95" s="252" t="s">
        <v>207</v>
      </c>
      <c r="C95" s="248">
        <f t="shared" si="2"/>
        <v>34</v>
      </c>
      <c r="D95" s="248">
        <v>34</v>
      </c>
      <c r="E95" s="248"/>
      <c r="F95" s="248"/>
    </row>
    <row r="96" customFormat="1" ht="20" customHeight="1" spans="1:6">
      <c r="A96" s="246">
        <v>2082601</v>
      </c>
      <c r="B96" s="252" t="s">
        <v>208</v>
      </c>
      <c r="C96" s="248">
        <f t="shared" si="2"/>
        <v>600</v>
      </c>
      <c r="D96" s="248">
        <v>600</v>
      </c>
      <c r="E96" s="248"/>
      <c r="F96" s="248"/>
    </row>
    <row r="97" customFormat="1" ht="20" customHeight="1" spans="1:6">
      <c r="A97" s="246">
        <v>2082602</v>
      </c>
      <c r="B97" s="252" t="s">
        <v>209</v>
      </c>
      <c r="C97" s="248">
        <f t="shared" si="2"/>
        <v>1081</v>
      </c>
      <c r="D97" s="248">
        <v>167</v>
      </c>
      <c r="E97" s="248">
        <v>902</v>
      </c>
      <c r="F97" s="248">
        <v>12</v>
      </c>
    </row>
    <row r="98" customFormat="1" ht="20" customHeight="1" spans="1:6">
      <c r="A98" s="246">
        <v>2082699</v>
      </c>
      <c r="B98" s="252" t="s">
        <v>210</v>
      </c>
      <c r="C98" s="248">
        <f t="shared" si="2"/>
        <v>28</v>
      </c>
      <c r="D98" s="248">
        <v>28</v>
      </c>
      <c r="E98" s="248"/>
      <c r="F98" s="248"/>
    </row>
    <row r="99" customFormat="1" ht="20" customHeight="1" spans="1:6">
      <c r="A99" s="246">
        <v>2082899</v>
      </c>
      <c r="B99" s="252" t="s">
        <v>211</v>
      </c>
      <c r="C99" s="248">
        <f t="shared" si="2"/>
        <v>20</v>
      </c>
      <c r="D99" s="248">
        <v>20</v>
      </c>
      <c r="E99" s="248"/>
      <c r="F99" s="248"/>
    </row>
    <row r="100" customFormat="1" ht="20" customHeight="1" spans="1:6">
      <c r="A100" s="246">
        <v>2083001</v>
      </c>
      <c r="B100" s="252" t="s">
        <v>212</v>
      </c>
      <c r="C100" s="248">
        <f t="shared" si="2"/>
        <v>2</v>
      </c>
      <c r="D100" s="248"/>
      <c r="E100" s="248">
        <v>2</v>
      </c>
      <c r="F100" s="248"/>
    </row>
    <row r="101" customFormat="1" ht="20" customHeight="1" spans="1:6">
      <c r="A101" s="246">
        <v>2089999</v>
      </c>
      <c r="B101" s="252" t="s">
        <v>213</v>
      </c>
      <c r="C101" s="248">
        <f t="shared" si="2"/>
        <v>478</v>
      </c>
      <c r="D101" s="248">
        <f>211+30</f>
        <v>241</v>
      </c>
      <c r="E101" s="248">
        <v>236</v>
      </c>
      <c r="F101" s="248">
        <v>1</v>
      </c>
    </row>
    <row r="102" customFormat="1" ht="20" customHeight="1" spans="1:6">
      <c r="A102" s="246">
        <v>2100101</v>
      </c>
      <c r="B102" s="252" t="s">
        <v>138</v>
      </c>
      <c r="C102" s="248">
        <f t="shared" si="2"/>
        <v>224</v>
      </c>
      <c r="D102" s="248">
        <v>224</v>
      </c>
      <c r="E102" s="248"/>
      <c r="F102" s="248"/>
    </row>
    <row r="103" customFormat="1" ht="20" customHeight="1" spans="1:6">
      <c r="A103" s="246">
        <v>2100199</v>
      </c>
      <c r="B103" s="252" t="s">
        <v>214</v>
      </c>
      <c r="C103" s="248">
        <f t="shared" si="2"/>
        <v>0</v>
      </c>
      <c r="D103" s="248"/>
      <c r="E103" s="248"/>
      <c r="F103" s="248"/>
    </row>
    <row r="104" customFormat="1" ht="20" customHeight="1" spans="1:6">
      <c r="A104" s="246">
        <v>2100201</v>
      </c>
      <c r="B104" s="252" t="s">
        <v>215</v>
      </c>
      <c r="C104" s="248">
        <f t="shared" si="2"/>
        <v>544</v>
      </c>
      <c r="D104" s="248">
        <v>544</v>
      </c>
      <c r="E104" s="248"/>
      <c r="F104" s="248"/>
    </row>
    <row r="105" customFormat="1" ht="20" customHeight="1" spans="1:6">
      <c r="A105" s="246">
        <v>2100302</v>
      </c>
      <c r="B105" s="252" t="s">
        <v>216</v>
      </c>
      <c r="C105" s="248">
        <f t="shared" si="2"/>
        <v>216</v>
      </c>
      <c r="D105" s="248">
        <v>216</v>
      </c>
      <c r="E105" s="248"/>
      <c r="F105" s="248"/>
    </row>
    <row r="106" customFormat="1" ht="20" customHeight="1" spans="1:6">
      <c r="A106" s="246">
        <v>2100399</v>
      </c>
      <c r="B106" s="252" t="s">
        <v>217</v>
      </c>
      <c r="C106" s="248">
        <f t="shared" si="2"/>
        <v>366</v>
      </c>
      <c r="D106" s="248">
        <v>77</v>
      </c>
      <c r="E106" s="248">
        <v>289</v>
      </c>
      <c r="F106" s="248"/>
    </row>
    <row r="107" customFormat="1" ht="20" customHeight="1" spans="1:6">
      <c r="A107" s="246">
        <v>2100401</v>
      </c>
      <c r="B107" s="252" t="s">
        <v>218</v>
      </c>
      <c r="C107" s="248">
        <f t="shared" si="2"/>
        <v>10</v>
      </c>
      <c r="D107" s="248">
        <v>10</v>
      </c>
      <c r="E107" s="248"/>
      <c r="F107" s="248"/>
    </row>
    <row r="108" customFormat="1" ht="20" customHeight="1" spans="1:6">
      <c r="A108" s="246">
        <v>2100408</v>
      </c>
      <c r="B108" s="252" t="s">
        <v>219</v>
      </c>
      <c r="C108" s="248">
        <f t="shared" si="2"/>
        <v>349</v>
      </c>
      <c r="D108" s="248">
        <v>82</v>
      </c>
      <c r="E108" s="248">
        <f>206+61</f>
        <v>267</v>
      </c>
      <c r="F108" s="248"/>
    </row>
    <row r="109" customFormat="1" ht="20" customHeight="1" spans="1:6">
      <c r="A109" s="246">
        <v>2100409</v>
      </c>
      <c r="B109" s="252" t="s">
        <v>220</v>
      </c>
      <c r="C109" s="248">
        <f t="shared" si="2"/>
        <v>3</v>
      </c>
      <c r="D109" s="248"/>
      <c r="E109" s="248">
        <v>3</v>
      </c>
      <c r="F109" s="248"/>
    </row>
    <row r="110" customFormat="1" ht="20" customHeight="1" spans="1:6">
      <c r="A110" s="246">
        <v>2100410</v>
      </c>
      <c r="B110" s="252" t="s">
        <v>221</v>
      </c>
      <c r="C110" s="248">
        <f t="shared" si="2"/>
        <v>280</v>
      </c>
      <c r="D110" s="248">
        <v>280</v>
      </c>
      <c r="E110" s="248"/>
      <c r="F110" s="248"/>
    </row>
    <row r="111" customFormat="1" ht="20" customHeight="1" spans="1:6">
      <c r="A111" s="246">
        <v>2100499</v>
      </c>
      <c r="B111" s="252" t="s">
        <v>222</v>
      </c>
      <c r="C111" s="248">
        <f t="shared" si="2"/>
        <v>5</v>
      </c>
      <c r="D111" s="248">
        <v>4</v>
      </c>
      <c r="E111" s="248">
        <v>1</v>
      </c>
      <c r="F111" s="248"/>
    </row>
    <row r="112" customFormat="1" ht="20" customHeight="1" spans="1:6">
      <c r="A112" s="246">
        <v>2100717</v>
      </c>
      <c r="B112" s="252" t="s">
        <v>223</v>
      </c>
      <c r="C112" s="248">
        <f t="shared" si="2"/>
        <v>225</v>
      </c>
      <c r="D112" s="248">
        <v>164</v>
      </c>
      <c r="E112" s="248">
        <v>61</v>
      </c>
      <c r="F112" s="248"/>
    </row>
    <row r="113" customFormat="1" ht="20" customHeight="1" spans="1:6">
      <c r="A113" s="246">
        <v>2100799</v>
      </c>
      <c r="B113" s="252" t="s">
        <v>224</v>
      </c>
      <c r="C113" s="248">
        <f t="shared" si="2"/>
        <v>5</v>
      </c>
      <c r="D113" s="248">
        <v>5</v>
      </c>
      <c r="E113" s="248"/>
      <c r="F113" s="248"/>
    </row>
    <row r="114" customFormat="1" ht="20" customHeight="1" spans="1:6">
      <c r="A114" s="246">
        <v>2101101</v>
      </c>
      <c r="B114" s="252" t="s">
        <v>225</v>
      </c>
      <c r="C114" s="248">
        <f t="shared" si="2"/>
        <v>256</v>
      </c>
      <c r="D114" s="248">
        <v>256</v>
      </c>
      <c r="E114" s="248"/>
      <c r="F114" s="248"/>
    </row>
    <row r="115" customFormat="1" ht="20" customHeight="1" spans="1:6">
      <c r="A115" s="246">
        <v>2101102</v>
      </c>
      <c r="B115" s="252" t="s">
        <v>226</v>
      </c>
      <c r="C115" s="248">
        <f t="shared" si="2"/>
        <v>19</v>
      </c>
      <c r="D115" s="248">
        <v>19</v>
      </c>
      <c r="E115" s="248"/>
      <c r="F115" s="248"/>
    </row>
    <row r="116" customFormat="1" ht="20" customHeight="1" spans="1:6">
      <c r="A116" s="246">
        <v>2101103</v>
      </c>
      <c r="B116" s="252" t="s">
        <v>227</v>
      </c>
      <c r="C116" s="248">
        <f t="shared" si="2"/>
        <v>586</v>
      </c>
      <c r="D116" s="248">
        <v>586</v>
      </c>
      <c r="E116" s="248"/>
      <c r="F116" s="248"/>
    </row>
    <row r="117" customFormat="1" ht="20" customHeight="1" spans="1:6">
      <c r="A117" s="246">
        <v>2101199</v>
      </c>
      <c r="B117" s="252" t="s">
        <v>228</v>
      </c>
      <c r="C117" s="248">
        <f t="shared" si="2"/>
        <v>2</v>
      </c>
      <c r="D117" s="248">
        <v>2</v>
      </c>
      <c r="E117" s="248"/>
      <c r="F117" s="248"/>
    </row>
    <row r="118" customFormat="1" ht="20" customHeight="1" spans="1:6">
      <c r="A118" s="246">
        <v>2101202</v>
      </c>
      <c r="B118" s="252" t="s">
        <v>229</v>
      </c>
      <c r="C118" s="248">
        <f t="shared" si="2"/>
        <v>419</v>
      </c>
      <c r="D118" s="248">
        <v>419</v>
      </c>
      <c r="E118" s="248"/>
      <c r="F118" s="248"/>
    </row>
    <row r="119" customFormat="1" ht="20" customHeight="1" spans="1:6">
      <c r="A119" s="246">
        <v>2101299</v>
      </c>
      <c r="B119" s="252" t="s">
        <v>230</v>
      </c>
      <c r="C119" s="248">
        <f t="shared" si="2"/>
        <v>111</v>
      </c>
      <c r="D119" s="248">
        <v>111</v>
      </c>
      <c r="E119" s="248"/>
      <c r="F119" s="248"/>
    </row>
    <row r="120" customFormat="1" ht="20" customHeight="1" spans="1:6">
      <c r="A120" s="246">
        <v>2101301</v>
      </c>
      <c r="B120" s="252" t="s">
        <v>231</v>
      </c>
      <c r="C120" s="248">
        <f t="shared" si="2"/>
        <v>118</v>
      </c>
      <c r="D120" s="248">
        <v>118</v>
      </c>
      <c r="E120" s="248"/>
      <c r="F120" s="248"/>
    </row>
    <row r="121" customFormat="1" ht="20" customHeight="1" spans="1:6">
      <c r="A121" s="246">
        <v>2101401</v>
      </c>
      <c r="B121" s="252" t="s">
        <v>232</v>
      </c>
      <c r="C121" s="248">
        <f t="shared" si="2"/>
        <v>7</v>
      </c>
      <c r="D121" s="248">
        <v>4</v>
      </c>
      <c r="E121" s="248">
        <v>3</v>
      </c>
      <c r="F121" s="248"/>
    </row>
    <row r="122" customFormat="1" ht="20" customHeight="1" spans="1:6">
      <c r="A122" s="246">
        <v>2109999</v>
      </c>
      <c r="B122" s="252" t="s">
        <v>233</v>
      </c>
      <c r="C122" s="248">
        <f t="shared" si="2"/>
        <v>8</v>
      </c>
      <c r="D122" s="248"/>
      <c r="E122" s="248">
        <v>8</v>
      </c>
      <c r="F122" s="248"/>
    </row>
    <row r="123" customFormat="1" ht="20" customHeight="1" spans="1:6">
      <c r="A123" s="246">
        <v>2110101</v>
      </c>
      <c r="B123" s="252" t="s">
        <v>138</v>
      </c>
      <c r="C123" s="248">
        <f t="shared" si="2"/>
        <v>27</v>
      </c>
      <c r="D123" s="248">
        <v>27</v>
      </c>
      <c r="E123" s="248"/>
      <c r="F123" s="248"/>
    </row>
    <row r="124" customFormat="1" ht="20" customHeight="1" spans="1:6">
      <c r="A124" s="246">
        <v>2110203</v>
      </c>
      <c r="B124" s="254" t="s">
        <v>234</v>
      </c>
      <c r="C124" s="248">
        <f t="shared" si="2"/>
        <v>120</v>
      </c>
      <c r="D124" s="248">
        <v>120</v>
      </c>
      <c r="E124" s="248"/>
      <c r="F124" s="248"/>
    </row>
    <row r="125" customFormat="1" ht="20" customHeight="1" spans="1:6">
      <c r="A125" s="246">
        <v>2110299</v>
      </c>
      <c r="B125" s="254" t="s">
        <v>235</v>
      </c>
      <c r="C125" s="248">
        <f t="shared" si="2"/>
        <v>50</v>
      </c>
      <c r="D125" s="248">
        <v>50</v>
      </c>
      <c r="E125" s="248"/>
      <c r="F125" s="248"/>
    </row>
    <row r="126" customFormat="1" ht="20" customHeight="1" spans="1:6">
      <c r="A126" s="246">
        <v>2110301</v>
      </c>
      <c r="B126" s="252" t="s">
        <v>236</v>
      </c>
      <c r="C126" s="248">
        <f t="shared" si="2"/>
        <v>553</v>
      </c>
      <c r="D126" s="248">
        <v>288</v>
      </c>
      <c r="E126" s="248">
        <v>225</v>
      </c>
      <c r="F126" s="248">
        <v>40</v>
      </c>
    </row>
    <row r="127" customFormat="1" ht="20" customHeight="1" spans="1:6">
      <c r="A127" s="246">
        <v>2120101</v>
      </c>
      <c r="B127" s="252" t="s">
        <v>138</v>
      </c>
      <c r="C127" s="248">
        <f t="shared" si="2"/>
        <v>647</v>
      </c>
      <c r="D127" s="248">
        <v>647</v>
      </c>
      <c r="E127" s="248"/>
      <c r="F127" s="248"/>
    </row>
    <row r="128" customFormat="1" ht="20" customHeight="1" spans="1:6">
      <c r="A128" s="246">
        <v>2120201</v>
      </c>
      <c r="B128" s="252" t="s">
        <v>237</v>
      </c>
      <c r="C128" s="248">
        <f t="shared" si="2"/>
        <v>386</v>
      </c>
      <c r="D128" s="248">
        <v>386</v>
      </c>
      <c r="E128" s="248"/>
      <c r="F128" s="248"/>
    </row>
    <row r="129" customFormat="1" ht="20" customHeight="1" spans="1:6">
      <c r="A129" s="246">
        <v>2120399</v>
      </c>
      <c r="B129" s="252" t="s">
        <v>238</v>
      </c>
      <c r="C129" s="248">
        <f t="shared" si="2"/>
        <v>9</v>
      </c>
      <c r="D129" s="248"/>
      <c r="E129" s="248"/>
      <c r="F129" s="248">
        <v>9</v>
      </c>
    </row>
    <row r="130" customFormat="1" ht="20" customHeight="1" spans="1:6">
      <c r="A130" s="246">
        <v>2120501</v>
      </c>
      <c r="B130" s="252" t="s">
        <v>239</v>
      </c>
      <c r="C130" s="248">
        <f t="shared" si="2"/>
        <v>504</v>
      </c>
      <c r="D130" s="248">
        <v>504</v>
      </c>
      <c r="E130" s="248"/>
      <c r="F130" s="248"/>
    </row>
    <row r="131" customFormat="1" ht="20" customHeight="1" spans="1:6">
      <c r="A131" s="246">
        <v>2130101</v>
      </c>
      <c r="B131" s="252" t="s">
        <v>138</v>
      </c>
      <c r="C131" s="248">
        <f t="shared" si="2"/>
        <v>187</v>
      </c>
      <c r="D131" s="248">
        <v>187</v>
      </c>
      <c r="E131" s="248"/>
      <c r="F131" s="248"/>
    </row>
    <row r="132" customFormat="1" ht="20" customHeight="1" spans="1:6">
      <c r="A132" s="246">
        <v>2130104</v>
      </c>
      <c r="B132" s="252" t="s">
        <v>240</v>
      </c>
      <c r="C132" s="248">
        <f t="shared" si="2"/>
        <v>80</v>
      </c>
      <c r="D132" s="248">
        <v>79</v>
      </c>
      <c r="E132" s="248"/>
      <c r="F132" s="248">
        <v>1</v>
      </c>
    </row>
    <row r="133" customFormat="1" ht="20" customHeight="1" spans="1:6">
      <c r="A133" s="246">
        <v>2130108</v>
      </c>
      <c r="B133" s="252" t="s">
        <v>241</v>
      </c>
      <c r="C133" s="248">
        <f t="shared" si="2"/>
        <v>96</v>
      </c>
      <c r="D133" s="248">
        <v>13</v>
      </c>
      <c r="E133" s="248">
        <v>83</v>
      </c>
      <c r="F133" s="248"/>
    </row>
    <row r="134" customFormat="1" ht="20" customHeight="1" spans="1:6">
      <c r="A134" s="246">
        <v>2130109</v>
      </c>
      <c r="B134" s="252" t="s">
        <v>242</v>
      </c>
      <c r="C134" s="248">
        <f t="shared" ref="C134:C176" si="3">D134+E134+F134</f>
        <v>2</v>
      </c>
      <c r="D134" s="248">
        <v>2</v>
      </c>
      <c r="E134" s="248"/>
      <c r="F134" s="248"/>
    </row>
    <row r="135" customFormat="1" ht="20" customHeight="1" spans="1:6">
      <c r="A135" s="246">
        <v>2130110</v>
      </c>
      <c r="B135" s="254" t="s">
        <v>243</v>
      </c>
      <c r="C135" s="248">
        <f t="shared" si="3"/>
        <v>63</v>
      </c>
      <c r="D135" s="255">
        <v>63</v>
      </c>
      <c r="E135" s="248"/>
      <c r="F135" s="248"/>
    </row>
    <row r="136" customFormat="1" ht="20" customHeight="1" spans="1:6">
      <c r="A136" s="246">
        <v>2130120</v>
      </c>
      <c r="B136" s="254" t="s">
        <v>244</v>
      </c>
      <c r="C136" s="248">
        <f t="shared" si="3"/>
        <v>0</v>
      </c>
      <c r="D136" s="255"/>
      <c r="E136" s="248"/>
      <c r="F136" s="248"/>
    </row>
    <row r="137" customFormat="1" ht="20" customHeight="1" spans="1:6">
      <c r="A137" s="246">
        <v>2130121</v>
      </c>
      <c r="B137" s="254" t="s">
        <v>245</v>
      </c>
      <c r="C137" s="248">
        <f t="shared" si="3"/>
        <v>23</v>
      </c>
      <c r="D137" s="255"/>
      <c r="E137" s="248">
        <v>23</v>
      </c>
      <c r="F137" s="248"/>
    </row>
    <row r="138" customFormat="1" ht="20" customHeight="1" spans="1:6">
      <c r="A138" s="246">
        <v>2130122</v>
      </c>
      <c r="B138" s="252" t="s">
        <v>246</v>
      </c>
      <c r="C138" s="248">
        <f t="shared" si="3"/>
        <v>569</v>
      </c>
      <c r="D138" s="248">
        <v>14</v>
      </c>
      <c r="E138" s="248">
        <v>555</v>
      </c>
      <c r="F138" s="248"/>
    </row>
    <row r="139" customFormat="1" ht="20" customHeight="1" spans="1:6">
      <c r="A139" s="246">
        <v>2130124</v>
      </c>
      <c r="B139" s="252" t="s">
        <v>247</v>
      </c>
      <c r="C139" s="248">
        <f t="shared" si="3"/>
        <v>180</v>
      </c>
      <c r="D139" s="248"/>
      <c r="E139" s="248">
        <v>180</v>
      </c>
      <c r="F139" s="248"/>
    </row>
    <row r="140" customFormat="1" ht="20" customHeight="1" spans="1:6">
      <c r="A140" s="246">
        <v>2130126</v>
      </c>
      <c r="B140" s="252" t="s">
        <v>248</v>
      </c>
      <c r="C140" s="248">
        <f t="shared" si="3"/>
        <v>408</v>
      </c>
      <c r="D140" s="248">
        <v>200</v>
      </c>
      <c r="E140" s="248">
        <v>40</v>
      </c>
      <c r="F140" s="248">
        <v>168</v>
      </c>
    </row>
    <row r="141" customFormat="1" ht="20" customHeight="1" spans="1:6">
      <c r="A141" s="246">
        <v>2130135</v>
      </c>
      <c r="B141" s="252" t="s">
        <v>249</v>
      </c>
      <c r="C141" s="248">
        <f t="shared" si="3"/>
        <v>2</v>
      </c>
      <c r="D141" s="248"/>
      <c r="E141" s="248">
        <v>2</v>
      </c>
      <c r="F141" s="248"/>
    </row>
    <row r="142" customFormat="1" ht="20" customHeight="1" spans="1:6">
      <c r="A142" s="246">
        <v>2130148</v>
      </c>
      <c r="B142" s="252" t="s">
        <v>250</v>
      </c>
      <c r="C142" s="248">
        <f t="shared" si="3"/>
        <v>0</v>
      </c>
      <c r="D142" s="248"/>
      <c r="E142" s="248"/>
      <c r="F142" s="248"/>
    </row>
    <row r="143" customFormat="1" ht="20" customHeight="1" spans="1:6">
      <c r="A143" s="246">
        <v>2130152</v>
      </c>
      <c r="B143" s="252" t="s">
        <v>251</v>
      </c>
      <c r="C143" s="248">
        <f t="shared" si="3"/>
        <v>0</v>
      </c>
      <c r="D143" s="248"/>
      <c r="E143" s="248"/>
      <c r="F143" s="248"/>
    </row>
    <row r="144" customFormat="1" ht="20" customHeight="1" spans="1:6">
      <c r="A144" s="246">
        <v>2130153</v>
      </c>
      <c r="B144" s="252" t="s">
        <v>252</v>
      </c>
      <c r="C144" s="248">
        <f t="shared" si="3"/>
        <v>7075</v>
      </c>
      <c r="D144" s="248">
        <v>1107</v>
      </c>
      <c r="E144" s="248">
        <f>3956+991</f>
        <v>4947</v>
      </c>
      <c r="F144" s="248">
        <f>2128-1107</f>
        <v>1021</v>
      </c>
    </row>
    <row r="145" customFormat="1" ht="20" customHeight="1" spans="1:6">
      <c r="A145" s="246">
        <v>2130199</v>
      </c>
      <c r="B145" s="252" t="s">
        <v>253</v>
      </c>
      <c r="C145" s="248">
        <f t="shared" si="3"/>
        <v>2133</v>
      </c>
      <c r="D145" s="248">
        <v>2127</v>
      </c>
      <c r="E145" s="248">
        <v>1</v>
      </c>
      <c r="F145" s="248">
        <v>5</v>
      </c>
    </row>
    <row r="146" customFormat="1" ht="20" customHeight="1" spans="1:6">
      <c r="A146" s="246">
        <v>2130311</v>
      </c>
      <c r="B146" s="252" t="s">
        <v>254</v>
      </c>
      <c r="C146" s="248">
        <f t="shared" si="3"/>
        <v>10</v>
      </c>
      <c r="D146" s="248">
        <v>10</v>
      </c>
      <c r="E146" s="248"/>
      <c r="F146" s="248"/>
    </row>
    <row r="147" customFormat="1" ht="20" customHeight="1" spans="1:6">
      <c r="A147" s="246">
        <v>2130399</v>
      </c>
      <c r="B147" s="252" t="s">
        <v>255</v>
      </c>
      <c r="C147" s="248">
        <f t="shared" si="3"/>
        <v>206</v>
      </c>
      <c r="D147" s="248">
        <v>104</v>
      </c>
      <c r="E147" s="248">
        <v>102</v>
      </c>
      <c r="F147" s="248"/>
    </row>
    <row r="148" customFormat="1" ht="20" customHeight="1" spans="1:6">
      <c r="A148" s="246">
        <v>2130505</v>
      </c>
      <c r="B148" s="254" t="s">
        <v>256</v>
      </c>
      <c r="C148" s="248">
        <f t="shared" si="3"/>
        <v>64</v>
      </c>
      <c r="D148" s="248">
        <v>64</v>
      </c>
      <c r="E148" s="248"/>
      <c r="F148" s="248"/>
    </row>
    <row r="149" customFormat="1" ht="20" customHeight="1" spans="1:6">
      <c r="A149" s="246">
        <v>2130599</v>
      </c>
      <c r="B149" s="252" t="s">
        <v>257</v>
      </c>
      <c r="C149" s="248">
        <f t="shared" si="3"/>
        <v>35</v>
      </c>
      <c r="D149" s="248">
        <v>22</v>
      </c>
      <c r="E149" s="248">
        <v>13</v>
      </c>
      <c r="F149" s="248"/>
    </row>
    <row r="150" customFormat="1" ht="20" customHeight="1" spans="1:6">
      <c r="A150" s="246">
        <v>2130701</v>
      </c>
      <c r="B150" s="252" t="s">
        <v>258</v>
      </c>
      <c r="C150" s="248">
        <f t="shared" si="3"/>
        <v>584</v>
      </c>
      <c r="D150" s="248"/>
      <c r="E150" s="248">
        <v>584</v>
      </c>
      <c r="F150" s="248"/>
    </row>
    <row r="151" customFormat="1" ht="20" customHeight="1" spans="1:6">
      <c r="A151" s="246">
        <v>2130705</v>
      </c>
      <c r="B151" s="252" t="s">
        <v>259</v>
      </c>
      <c r="C151" s="248">
        <f t="shared" si="3"/>
        <v>379</v>
      </c>
      <c r="D151" s="248">
        <v>149</v>
      </c>
      <c r="E151" s="248">
        <v>230</v>
      </c>
      <c r="F151" s="248"/>
    </row>
    <row r="152" customFormat="1" ht="20" customHeight="1" spans="1:6">
      <c r="A152" s="246">
        <v>2130799</v>
      </c>
      <c r="B152" s="252" t="s">
        <v>260</v>
      </c>
      <c r="C152" s="248">
        <f t="shared" si="3"/>
        <v>413</v>
      </c>
      <c r="D152" s="248"/>
      <c r="E152" s="248"/>
      <c r="F152" s="248">
        <v>413</v>
      </c>
    </row>
    <row r="153" customFormat="1" ht="20" customHeight="1" spans="1:6">
      <c r="A153" s="246">
        <v>2130803</v>
      </c>
      <c r="B153" s="252" t="s">
        <v>261</v>
      </c>
      <c r="C153" s="248">
        <f t="shared" si="3"/>
        <v>536</v>
      </c>
      <c r="D153" s="248">
        <v>50</v>
      </c>
      <c r="E153" s="248">
        <v>486</v>
      </c>
      <c r="F153" s="248"/>
    </row>
    <row r="154" customFormat="1" ht="20" customHeight="1" spans="1:6">
      <c r="A154" s="246">
        <v>2139999</v>
      </c>
      <c r="B154" s="252" t="s">
        <v>262</v>
      </c>
      <c r="C154" s="248">
        <f t="shared" si="3"/>
        <v>0</v>
      </c>
      <c r="D154" s="248"/>
      <c r="E154" s="248"/>
      <c r="F154" s="248"/>
    </row>
    <row r="155" customFormat="1" ht="20" customHeight="1" spans="1:6">
      <c r="A155" s="246">
        <v>2140104</v>
      </c>
      <c r="B155" s="252" t="s">
        <v>263</v>
      </c>
      <c r="C155" s="248">
        <f t="shared" si="3"/>
        <v>348</v>
      </c>
      <c r="D155" s="248"/>
      <c r="E155" s="248">
        <v>348</v>
      </c>
      <c r="F155" s="248"/>
    </row>
    <row r="156" customFormat="1" ht="20" customHeight="1" spans="1:6">
      <c r="A156" s="246">
        <v>2140106</v>
      </c>
      <c r="B156" s="252" t="s">
        <v>264</v>
      </c>
      <c r="C156" s="248">
        <f t="shared" si="3"/>
        <v>34</v>
      </c>
      <c r="D156" s="248"/>
      <c r="E156" s="248">
        <v>34</v>
      </c>
      <c r="F156" s="248"/>
    </row>
    <row r="157" customFormat="1" ht="20" customHeight="1" spans="1:6">
      <c r="A157" s="246">
        <v>2140602</v>
      </c>
      <c r="B157" s="252" t="s">
        <v>265</v>
      </c>
      <c r="C157" s="248">
        <f t="shared" si="3"/>
        <v>0</v>
      </c>
      <c r="D157" s="248"/>
      <c r="E157" s="248"/>
      <c r="F157" s="248"/>
    </row>
    <row r="158" customFormat="1" ht="20" customHeight="1" spans="1:6">
      <c r="A158" s="246">
        <v>2149901</v>
      </c>
      <c r="B158" s="252" t="s">
        <v>266</v>
      </c>
      <c r="C158" s="248">
        <f t="shared" si="3"/>
        <v>20</v>
      </c>
      <c r="D158" s="248">
        <v>20</v>
      </c>
      <c r="E158" s="248"/>
      <c r="F158" s="248"/>
    </row>
    <row r="159" customFormat="1" ht="20" customHeight="1" spans="1:6">
      <c r="A159" s="246">
        <v>2149999</v>
      </c>
      <c r="B159" s="252" t="s">
        <v>267</v>
      </c>
      <c r="C159" s="248">
        <f t="shared" si="3"/>
        <v>294</v>
      </c>
      <c r="D159" s="248">
        <v>294</v>
      </c>
      <c r="E159" s="248"/>
      <c r="F159" s="248"/>
    </row>
    <row r="160" customFormat="1" ht="20" customHeight="1" spans="1:6">
      <c r="A160" s="246">
        <v>2150517</v>
      </c>
      <c r="B160" s="252" t="s">
        <v>268</v>
      </c>
      <c r="C160" s="248">
        <f t="shared" si="3"/>
        <v>0</v>
      </c>
      <c r="D160" s="248"/>
      <c r="E160" s="248"/>
      <c r="F160" s="248"/>
    </row>
    <row r="161" customFormat="1" ht="20" customHeight="1" spans="1:6">
      <c r="A161" s="246">
        <v>2150805</v>
      </c>
      <c r="B161" s="252" t="s">
        <v>269</v>
      </c>
      <c r="C161" s="248">
        <f t="shared" si="3"/>
        <v>112</v>
      </c>
      <c r="D161" s="248"/>
      <c r="E161" s="248">
        <v>112</v>
      </c>
      <c r="F161" s="248"/>
    </row>
    <row r="162" customFormat="1" ht="20" customHeight="1" spans="1:6">
      <c r="A162" s="246">
        <v>2150899</v>
      </c>
      <c r="B162" s="252" t="s">
        <v>270</v>
      </c>
      <c r="C162" s="248">
        <f t="shared" si="3"/>
        <v>1100</v>
      </c>
      <c r="D162" s="248">
        <v>1100</v>
      </c>
      <c r="E162" s="248"/>
      <c r="F162" s="248"/>
    </row>
    <row r="163" customFormat="1" ht="20" customHeight="1" spans="1:6">
      <c r="A163" s="246">
        <v>2160699</v>
      </c>
      <c r="B163" s="254" t="s">
        <v>271</v>
      </c>
      <c r="C163" s="248">
        <f t="shared" si="3"/>
        <v>63</v>
      </c>
      <c r="D163" s="248"/>
      <c r="E163" s="248"/>
      <c r="F163" s="248">
        <v>63</v>
      </c>
    </row>
    <row r="164" customFormat="1" ht="20" customHeight="1" spans="1:6">
      <c r="A164" s="246">
        <v>2200106</v>
      </c>
      <c r="B164" s="254" t="s">
        <v>272</v>
      </c>
      <c r="C164" s="248">
        <f t="shared" si="3"/>
        <v>12</v>
      </c>
      <c r="D164" s="248"/>
      <c r="E164" s="248"/>
      <c r="F164" s="248">
        <v>12</v>
      </c>
    </row>
    <row r="165" customFormat="1" ht="20" customHeight="1" spans="1:6">
      <c r="A165" s="246">
        <v>2200199</v>
      </c>
      <c r="B165" s="254" t="s">
        <v>273</v>
      </c>
      <c r="C165" s="248">
        <f t="shared" si="3"/>
        <v>208</v>
      </c>
      <c r="D165" s="248">
        <v>208</v>
      </c>
      <c r="E165" s="248"/>
      <c r="F165" s="248"/>
    </row>
    <row r="166" customFormat="1" ht="20" customHeight="1" spans="1:6">
      <c r="A166" s="246">
        <v>2200504</v>
      </c>
      <c r="B166" s="252" t="s">
        <v>274</v>
      </c>
      <c r="C166" s="248">
        <f t="shared" si="3"/>
        <v>15</v>
      </c>
      <c r="D166" s="248">
        <v>15</v>
      </c>
      <c r="E166" s="248"/>
      <c r="F166" s="248"/>
    </row>
    <row r="167" customFormat="1" ht="20" customHeight="1" spans="1:6">
      <c r="A167" s="246">
        <v>2210199</v>
      </c>
      <c r="B167" s="252" t="s">
        <v>275</v>
      </c>
      <c r="C167" s="248">
        <f t="shared" si="3"/>
        <v>666</v>
      </c>
      <c r="D167" s="248"/>
      <c r="E167" s="248">
        <v>666</v>
      </c>
      <c r="F167" s="248"/>
    </row>
    <row r="168" customFormat="1" ht="20" customHeight="1" spans="1:6">
      <c r="A168" s="246">
        <v>2210201</v>
      </c>
      <c r="B168" s="252" t="s">
        <v>276</v>
      </c>
      <c r="C168" s="248">
        <f t="shared" si="3"/>
        <v>650</v>
      </c>
      <c r="D168" s="248">
        <v>650</v>
      </c>
      <c r="E168" s="248"/>
      <c r="F168" s="248"/>
    </row>
    <row r="169" customFormat="1" ht="20" customHeight="1" spans="1:6">
      <c r="A169" s="246">
        <v>2240101</v>
      </c>
      <c r="B169" s="252" t="s">
        <v>138</v>
      </c>
      <c r="C169" s="248">
        <f t="shared" si="3"/>
        <v>268</v>
      </c>
      <c r="D169" s="248">
        <v>268</v>
      </c>
      <c r="E169" s="248"/>
      <c r="F169" s="248"/>
    </row>
    <row r="170" customFormat="1" ht="20" customHeight="1" spans="1:6">
      <c r="A170" s="246">
        <v>2240102</v>
      </c>
      <c r="B170" s="252" t="s">
        <v>139</v>
      </c>
      <c r="C170" s="248">
        <f t="shared" si="3"/>
        <v>8</v>
      </c>
      <c r="D170" s="248">
        <v>8</v>
      </c>
      <c r="E170" s="248"/>
      <c r="F170" s="248"/>
    </row>
    <row r="171" customFormat="1" ht="20" customHeight="1" spans="1:6">
      <c r="A171" s="246">
        <v>2240201</v>
      </c>
      <c r="B171" s="252" t="s">
        <v>138</v>
      </c>
      <c r="C171" s="248">
        <f t="shared" si="3"/>
        <v>248</v>
      </c>
      <c r="D171" s="248">
        <v>248</v>
      </c>
      <c r="E171" s="248"/>
      <c r="F171" s="248"/>
    </row>
    <row r="172" customFormat="1" ht="20" customHeight="1" spans="1:6">
      <c r="A172" s="246">
        <v>2240204</v>
      </c>
      <c r="B172" s="252" t="s">
        <v>277</v>
      </c>
      <c r="C172" s="248">
        <f t="shared" si="3"/>
        <v>77</v>
      </c>
      <c r="D172" s="248">
        <v>77</v>
      </c>
      <c r="E172" s="248"/>
      <c r="F172" s="248"/>
    </row>
    <row r="173" customFormat="1" ht="20" customHeight="1" spans="1:6">
      <c r="A173" s="246">
        <v>2240703</v>
      </c>
      <c r="B173" s="252" t="s">
        <v>278</v>
      </c>
      <c r="C173" s="248">
        <f t="shared" si="3"/>
        <v>13</v>
      </c>
      <c r="D173" s="248">
        <v>2</v>
      </c>
      <c r="E173" s="248">
        <v>11</v>
      </c>
      <c r="F173" s="248"/>
    </row>
    <row r="174" customFormat="1" ht="20" customHeight="1" spans="1:6">
      <c r="A174" s="246">
        <v>227</v>
      </c>
      <c r="B174" s="252" t="s">
        <v>279</v>
      </c>
      <c r="C174" s="248">
        <f t="shared" si="3"/>
        <v>400</v>
      </c>
      <c r="D174" s="248">
        <v>400</v>
      </c>
      <c r="E174" s="248"/>
      <c r="F174" s="248"/>
    </row>
    <row r="175" customFormat="1" ht="20" customHeight="1" spans="1:6">
      <c r="A175" s="246">
        <v>229</v>
      </c>
      <c r="B175" s="252" t="s">
        <v>280</v>
      </c>
      <c r="C175" s="248">
        <f t="shared" si="3"/>
        <v>600</v>
      </c>
      <c r="D175" s="248">
        <v>600</v>
      </c>
      <c r="E175" s="248"/>
      <c r="F175" s="248"/>
    </row>
    <row r="176" customFormat="1" ht="20" customHeight="1" spans="1:6">
      <c r="A176" s="246">
        <v>2320301</v>
      </c>
      <c r="B176" s="252" t="s">
        <v>281</v>
      </c>
      <c r="C176" s="248">
        <f t="shared" si="3"/>
        <v>768</v>
      </c>
      <c r="D176" s="248">
        <v>768</v>
      </c>
      <c r="E176" s="248"/>
      <c r="F176" s="248"/>
    </row>
    <row r="177" customFormat="1" ht="20" customHeight="1"/>
    <row r="178" customFormat="1" ht="20" customHeight="1"/>
    <row r="179" customFormat="1" ht="20" customHeight="1"/>
    <row r="180" customFormat="1" ht="20" customHeight="1"/>
    <row r="181" customFormat="1" ht="20" customHeight="1"/>
    <row r="182" customFormat="1" ht="20" customHeight="1"/>
    <row r="183" customFormat="1" ht="20" customHeight="1"/>
    <row r="184" customFormat="1" ht="20" customHeight="1"/>
    <row r="185" customFormat="1" ht="20" customHeight="1"/>
    <row r="186" customFormat="1" ht="20" customHeight="1"/>
    <row r="187" customFormat="1" ht="20" customHeight="1"/>
    <row r="188" customFormat="1" ht="20" customHeight="1"/>
    <row r="189" customFormat="1" ht="20" customHeight="1"/>
    <row r="190" customFormat="1" ht="20" customHeight="1"/>
    <row r="191" customFormat="1" ht="20" customHeight="1"/>
    <row r="192" customFormat="1" ht="20" customHeight="1"/>
    <row r="193" customFormat="1" ht="20" customHeight="1"/>
    <row r="194" customFormat="1" ht="20" customHeight="1"/>
    <row r="195" customFormat="1" ht="20" customHeight="1"/>
    <row r="196" customFormat="1" ht="20" customHeight="1"/>
    <row r="197" customFormat="1" ht="20" customHeight="1"/>
    <row r="198" customFormat="1" ht="20" customHeight="1"/>
    <row r="199" customFormat="1" ht="20" customHeight="1"/>
    <row r="200" customFormat="1" ht="20" customHeight="1"/>
    <row r="201" customFormat="1" ht="20" customHeight="1"/>
    <row r="202" customFormat="1" ht="20" customHeight="1"/>
    <row r="203" customFormat="1" ht="20" customHeight="1"/>
    <row r="204" customFormat="1" ht="20" customHeight="1"/>
    <row r="205" customFormat="1" ht="20" customHeight="1"/>
    <row r="206" customFormat="1" ht="20" customHeight="1"/>
    <row r="207" customFormat="1" ht="20" customHeight="1"/>
    <row r="208" customFormat="1" ht="20" customHeight="1"/>
    <row r="209" customFormat="1" ht="20" customHeight="1"/>
    <row r="210" customFormat="1" ht="20" customHeight="1"/>
    <row r="211" customFormat="1" ht="20" customHeight="1"/>
    <row r="212" customFormat="1" ht="20" customHeight="1"/>
    <row r="213" customFormat="1" ht="20" customHeight="1"/>
    <row r="214" customFormat="1" ht="20" customHeight="1"/>
    <row r="215" customFormat="1" ht="20" customHeight="1"/>
    <row r="216" customFormat="1" ht="20" customHeight="1"/>
    <row r="217" customFormat="1" ht="20" customHeight="1"/>
    <row r="218" customFormat="1" ht="20" customHeight="1"/>
    <row r="219" customFormat="1" ht="20" customHeight="1"/>
    <row r="220" customFormat="1" ht="20" customHeight="1"/>
    <row r="221" customFormat="1" ht="20" customHeight="1"/>
    <row r="222" customFormat="1" ht="20" customHeight="1"/>
    <row r="223" customFormat="1" ht="20" customHeight="1"/>
    <row r="224" customFormat="1" ht="20" customHeight="1"/>
    <row r="225" customFormat="1" ht="20" customHeight="1"/>
    <row r="226" customFormat="1" ht="20" customHeight="1"/>
    <row r="227" customFormat="1" ht="20" customHeight="1"/>
    <row r="228" customFormat="1" ht="20" customHeight="1"/>
    <row r="229" customFormat="1" ht="20" customHeight="1"/>
    <row r="230" customFormat="1" ht="20" customHeight="1"/>
    <row r="231" customFormat="1" ht="20" customHeight="1"/>
    <row r="232" customFormat="1" ht="20" customHeight="1"/>
    <row r="233" customFormat="1" ht="20" customHeight="1"/>
    <row r="234" customFormat="1" ht="20" customHeight="1"/>
    <row r="235" customFormat="1" ht="20" customHeight="1"/>
    <row r="236" customFormat="1" ht="20" customHeight="1"/>
    <row r="237" customFormat="1" ht="20" customHeight="1"/>
    <row r="238" customFormat="1" ht="20" customHeight="1"/>
    <row r="239" customFormat="1" ht="20" customHeight="1"/>
    <row r="240" customFormat="1" ht="20" customHeight="1"/>
    <row r="241" customFormat="1" ht="20" customHeight="1"/>
    <row r="242" customFormat="1" ht="20" customHeight="1"/>
  </sheetData>
  <mergeCells count="1">
    <mergeCell ref="A2:C2"/>
  </mergeCells>
  <conditionalFormatting sqref="A4">
    <cfRule type="duplicateValues" dxfId="0" priority="1"/>
  </conditionalFormatting>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F67"/>
  <sheetViews>
    <sheetView workbookViewId="0">
      <selection activeCell="H6" sqref="H6"/>
    </sheetView>
  </sheetViews>
  <sheetFormatPr defaultColWidth="9" defaultRowHeight="15.75" outlineLevelCol="5"/>
  <cols>
    <col min="1" max="1" width="12.375" style="86" customWidth="1"/>
    <col min="2" max="2" width="38.625" style="86" customWidth="1"/>
    <col min="3" max="3" width="17.25" style="87" customWidth="1"/>
    <col min="4" max="6" width="9" style="86" hidden="1" customWidth="1"/>
    <col min="7" max="16384" width="9" style="86"/>
  </cols>
  <sheetData>
    <row r="1" ht="21" customHeight="1" spans="1:1">
      <c r="A1" s="81" t="s">
        <v>282</v>
      </c>
    </row>
    <row r="2" ht="24.75" customHeight="1" spans="1:3">
      <c r="A2" s="89" t="s">
        <v>9</v>
      </c>
      <c r="B2" s="90"/>
      <c r="C2" s="90"/>
    </row>
    <row r="3" s="81" customFormat="1" ht="24" customHeight="1" spans="3:3">
      <c r="C3" s="91" t="s">
        <v>86</v>
      </c>
    </row>
    <row r="4" s="82" customFormat="1" ht="43.5" customHeight="1" spans="1:6">
      <c r="A4" s="206" t="s">
        <v>132</v>
      </c>
      <c r="B4" s="206" t="s">
        <v>133</v>
      </c>
      <c r="C4" s="236" t="s">
        <v>134</v>
      </c>
      <c r="D4" s="236" t="s">
        <v>135</v>
      </c>
      <c r="E4" s="236" t="s">
        <v>136</v>
      </c>
      <c r="F4" s="236" t="s">
        <v>137</v>
      </c>
    </row>
    <row r="5" s="235" customFormat="1" ht="20.1" customHeight="1" spans="1:6">
      <c r="A5" s="237"/>
      <c r="B5" s="206" t="s">
        <v>123</v>
      </c>
      <c r="C5" s="238">
        <f>D5+E5+F5</f>
        <v>51830.555</v>
      </c>
      <c r="D5" s="238">
        <f t="shared" ref="D5:F5" si="0">SUM(D6:D49)</f>
        <v>37210.87</v>
      </c>
      <c r="E5" s="238">
        <f t="shared" si="0"/>
        <v>12460.685</v>
      </c>
      <c r="F5" s="238">
        <f t="shared" si="0"/>
        <v>2159</v>
      </c>
    </row>
    <row r="6" s="174" customFormat="1" ht="20.1" customHeight="1" spans="1:6">
      <c r="A6" s="239">
        <v>50101</v>
      </c>
      <c r="B6" s="240" t="s">
        <v>283</v>
      </c>
      <c r="C6" s="240">
        <f t="shared" ref="C6:C43" si="1">SUM(D6:F6)</f>
        <v>3413.6</v>
      </c>
      <c r="D6" s="240">
        <v>3212.6</v>
      </c>
      <c r="E6" s="240">
        <v>201</v>
      </c>
      <c r="F6" s="240"/>
    </row>
    <row r="7" s="81" customFormat="1" ht="20.1" customHeight="1" spans="1:6">
      <c r="A7" s="239">
        <v>50102</v>
      </c>
      <c r="B7" s="240" t="s">
        <v>284</v>
      </c>
      <c r="C7" s="240">
        <f t="shared" si="1"/>
        <v>1729.57</v>
      </c>
      <c r="D7" s="240">
        <v>1729.57</v>
      </c>
      <c r="E7" s="240"/>
      <c r="F7" s="240"/>
    </row>
    <row r="8" s="82" customFormat="1" ht="20.1" customHeight="1" spans="1:6">
      <c r="A8" s="239">
        <v>50103</v>
      </c>
      <c r="B8" s="240" t="s">
        <v>285</v>
      </c>
      <c r="C8" s="240">
        <f t="shared" si="1"/>
        <v>594</v>
      </c>
      <c r="D8" s="240">
        <v>594</v>
      </c>
      <c r="E8" s="240">
        <v>0</v>
      </c>
      <c r="F8" s="240"/>
    </row>
    <row r="9" s="81" customFormat="1" ht="20.1" customHeight="1" spans="1:6">
      <c r="A9" s="239">
        <v>50199</v>
      </c>
      <c r="B9" s="240" t="s">
        <v>286</v>
      </c>
      <c r="C9" s="240">
        <f t="shared" si="1"/>
        <v>658.14</v>
      </c>
      <c r="D9" s="240">
        <v>656.52</v>
      </c>
      <c r="E9" s="240">
        <v>1.62</v>
      </c>
      <c r="F9" s="240"/>
    </row>
    <row r="10" s="81" customFormat="1" ht="20.1" customHeight="1" spans="1:6">
      <c r="A10" s="239">
        <v>50201</v>
      </c>
      <c r="B10" s="240" t="s">
        <v>287</v>
      </c>
      <c r="C10" s="240">
        <f t="shared" si="1"/>
        <v>1033.86</v>
      </c>
      <c r="D10" s="240">
        <v>982.36</v>
      </c>
      <c r="E10" s="240">
        <v>36.5</v>
      </c>
      <c r="F10" s="240">
        <v>15</v>
      </c>
    </row>
    <row r="11" s="82" customFormat="1" ht="20.1" customHeight="1" spans="1:6">
      <c r="A11" s="239">
        <v>50202</v>
      </c>
      <c r="B11" s="240" t="s">
        <v>288</v>
      </c>
      <c r="C11" s="240">
        <f t="shared" si="1"/>
        <v>56.1</v>
      </c>
      <c r="D11" s="240">
        <v>56.1</v>
      </c>
      <c r="E11" s="240">
        <v>0</v>
      </c>
      <c r="F11" s="240"/>
    </row>
    <row r="12" ht="20.1" customHeight="1" spans="1:6">
      <c r="A12" s="239">
        <v>50203</v>
      </c>
      <c r="B12" s="240" t="s">
        <v>289</v>
      </c>
      <c r="C12" s="240">
        <f t="shared" si="1"/>
        <v>19.2</v>
      </c>
      <c r="D12" s="240">
        <v>16.2</v>
      </c>
      <c r="E12" s="240">
        <v>1</v>
      </c>
      <c r="F12" s="240">
        <v>2</v>
      </c>
    </row>
    <row r="13" ht="20.1" customHeight="1" spans="1:6">
      <c r="A13" s="239">
        <v>50204</v>
      </c>
      <c r="B13" s="240" t="s">
        <v>290</v>
      </c>
      <c r="C13" s="240">
        <f t="shared" si="1"/>
        <v>45.7</v>
      </c>
      <c r="D13" s="240">
        <v>45.7</v>
      </c>
      <c r="E13" s="240">
        <v>0</v>
      </c>
      <c r="F13" s="240"/>
    </row>
    <row r="14" ht="20.1" customHeight="1" spans="1:6">
      <c r="A14" s="239">
        <v>50205</v>
      </c>
      <c r="B14" s="240" t="s">
        <v>291</v>
      </c>
      <c r="C14" s="240">
        <f t="shared" si="1"/>
        <v>2434.42</v>
      </c>
      <c r="D14" s="240">
        <v>2369.33</v>
      </c>
      <c r="E14" s="240">
        <v>55.09</v>
      </c>
      <c r="F14" s="240">
        <v>10</v>
      </c>
    </row>
    <row r="15" ht="20.1" customHeight="1" spans="1:6">
      <c r="A15" s="239">
        <v>50206</v>
      </c>
      <c r="B15" s="240" t="s">
        <v>292</v>
      </c>
      <c r="C15" s="240">
        <f t="shared" si="1"/>
        <v>112.5</v>
      </c>
      <c r="D15" s="240">
        <v>112.5</v>
      </c>
      <c r="E15" s="240">
        <v>0</v>
      </c>
      <c r="F15" s="240"/>
    </row>
    <row r="16" ht="20.1" customHeight="1" spans="1:6">
      <c r="A16" s="239">
        <v>50207</v>
      </c>
      <c r="B16" s="240" t="s">
        <v>293</v>
      </c>
      <c r="C16" s="240">
        <f t="shared" si="1"/>
        <v>18</v>
      </c>
      <c r="D16" s="240">
        <v>18</v>
      </c>
      <c r="E16" s="240">
        <v>0</v>
      </c>
      <c r="F16" s="240"/>
    </row>
    <row r="17" ht="20.1" customHeight="1" spans="1:6">
      <c r="A17" s="239">
        <v>50208</v>
      </c>
      <c r="B17" s="240" t="s">
        <v>294</v>
      </c>
      <c r="C17" s="240">
        <f t="shared" si="1"/>
        <v>98</v>
      </c>
      <c r="D17" s="240">
        <v>98</v>
      </c>
      <c r="E17" s="240">
        <v>0</v>
      </c>
      <c r="F17" s="240"/>
    </row>
    <row r="18" ht="20.1" customHeight="1" spans="1:6">
      <c r="A18" s="239">
        <v>50209</v>
      </c>
      <c r="B18" s="240" t="s">
        <v>295</v>
      </c>
      <c r="C18" s="240">
        <f t="shared" si="1"/>
        <v>178</v>
      </c>
      <c r="D18" s="240">
        <v>178</v>
      </c>
      <c r="E18" s="240">
        <v>0</v>
      </c>
      <c r="F18" s="240"/>
    </row>
    <row r="19" ht="20.1" customHeight="1" spans="1:6">
      <c r="A19" s="239">
        <v>50299</v>
      </c>
      <c r="B19" s="240" t="s">
        <v>296</v>
      </c>
      <c r="C19" s="240">
        <f t="shared" si="1"/>
        <v>1137.33</v>
      </c>
      <c r="D19" s="240">
        <v>692.43</v>
      </c>
      <c r="E19" s="240">
        <v>398.9</v>
      </c>
      <c r="F19" s="240">
        <v>46</v>
      </c>
    </row>
    <row r="20" ht="20.1" customHeight="1" spans="1:6">
      <c r="A20" s="239">
        <v>50301</v>
      </c>
      <c r="B20" s="240" t="s">
        <v>297</v>
      </c>
      <c r="C20" s="240"/>
      <c r="D20" s="240">
        <v>0</v>
      </c>
      <c r="E20" s="240">
        <v>0</v>
      </c>
      <c r="F20" s="240"/>
    </row>
    <row r="21" ht="20.1" customHeight="1" spans="1:6">
      <c r="A21" s="239">
        <v>50302</v>
      </c>
      <c r="B21" s="240" t="s">
        <v>298</v>
      </c>
      <c r="C21" s="240">
        <f t="shared" si="1"/>
        <v>6789</v>
      </c>
      <c r="D21" s="240">
        <f>51+1107</f>
        <v>1158</v>
      </c>
      <c r="E21" s="240">
        <v>4610</v>
      </c>
      <c r="F21" s="240">
        <v>1021</v>
      </c>
    </row>
    <row r="22" ht="20.1" customHeight="1" spans="1:6">
      <c r="A22" s="239">
        <v>50303</v>
      </c>
      <c r="B22" s="240" t="s">
        <v>299</v>
      </c>
      <c r="C22" s="240">
        <f t="shared" si="1"/>
        <v>31</v>
      </c>
      <c r="D22" s="240">
        <v>31</v>
      </c>
      <c r="E22" s="240">
        <v>0</v>
      </c>
      <c r="F22" s="240"/>
    </row>
    <row r="23" ht="20.1" customHeight="1" spans="1:6">
      <c r="A23" s="239">
        <v>50306</v>
      </c>
      <c r="B23" s="240" t="s">
        <v>300</v>
      </c>
      <c r="C23" s="240">
        <f t="shared" si="1"/>
        <v>309</v>
      </c>
      <c r="D23" s="240">
        <v>309</v>
      </c>
      <c r="E23" s="240"/>
      <c r="F23" s="240"/>
    </row>
    <row r="24" ht="20.1" customHeight="1" spans="1:6">
      <c r="A24" s="239">
        <v>50307</v>
      </c>
      <c r="B24" s="240" t="s">
        <v>301</v>
      </c>
      <c r="C24" s="240">
        <f t="shared" si="1"/>
        <v>554.57</v>
      </c>
      <c r="D24" s="240">
        <v>172.57</v>
      </c>
      <c r="E24" s="240">
        <v>382</v>
      </c>
      <c r="F24" s="240"/>
    </row>
    <row r="25" ht="20.1" customHeight="1" spans="1:6">
      <c r="A25" s="239">
        <v>50399</v>
      </c>
      <c r="B25" s="240" t="s">
        <v>302</v>
      </c>
      <c r="C25" s="240"/>
      <c r="D25" s="240">
        <v>0</v>
      </c>
      <c r="E25" s="240">
        <v>0</v>
      </c>
      <c r="F25" s="240"/>
    </row>
    <row r="26" ht="20.1" customHeight="1" spans="1:6">
      <c r="A26" s="239">
        <v>50499</v>
      </c>
      <c r="B26" s="240" t="s">
        <v>302</v>
      </c>
      <c r="C26" s="240"/>
      <c r="D26" s="240">
        <v>0</v>
      </c>
      <c r="E26" s="240">
        <v>0</v>
      </c>
      <c r="F26" s="240"/>
    </row>
    <row r="27" ht="20.1" customHeight="1" spans="1:6">
      <c r="A27" s="239">
        <v>50501</v>
      </c>
      <c r="B27" s="240" t="s">
        <v>303</v>
      </c>
      <c r="C27" s="240">
        <f t="shared" si="1"/>
        <v>8881</v>
      </c>
      <c r="D27" s="240">
        <v>8881</v>
      </c>
      <c r="E27" s="240">
        <v>0</v>
      </c>
      <c r="F27" s="240"/>
    </row>
    <row r="28" ht="20.1" customHeight="1" spans="1:6">
      <c r="A28" s="239">
        <v>50502</v>
      </c>
      <c r="B28" s="240" t="s">
        <v>304</v>
      </c>
      <c r="C28" s="240">
        <f t="shared" si="1"/>
        <v>2621.835</v>
      </c>
      <c r="D28" s="240">
        <v>1623</v>
      </c>
      <c r="E28" s="240">
        <v>818.835</v>
      </c>
      <c r="F28" s="240">
        <v>180</v>
      </c>
    </row>
    <row r="29" ht="20.1" customHeight="1" spans="1:6">
      <c r="A29" s="239">
        <v>50599</v>
      </c>
      <c r="B29" s="240" t="s">
        <v>305</v>
      </c>
      <c r="C29" s="240"/>
      <c r="D29" s="240">
        <v>0</v>
      </c>
      <c r="E29" s="240">
        <v>0</v>
      </c>
      <c r="F29" s="240"/>
    </row>
    <row r="30" ht="20.1" customHeight="1" spans="1:6">
      <c r="A30" s="239">
        <v>50601</v>
      </c>
      <c r="B30" s="240" t="s">
        <v>306</v>
      </c>
      <c r="C30" s="240">
        <f t="shared" si="1"/>
        <v>345.65</v>
      </c>
      <c r="D30" s="240">
        <v>37.65</v>
      </c>
      <c r="E30" s="240">
        <v>128</v>
      </c>
      <c r="F30" s="240">
        <v>180</v>
      </c>
    </row>
    <row r="31" ht="20.1" customHeight="1" spans="1:6">
      <c r="A31" s="239">
        <v>50602</v>
      </c>
      <c r="B31" s="240" t="s">
        <v>307</v>
      </c>
      <c r="C31" s="240"/>
      <c r="D31" s="240">
        <v>0</v>
      </c>
      <c r="E31" s="240">
        <v>0</v>
      </c>
      <c r="F31" s="240"/>
    </row>
    <row r="32" ht="20.1" customHeight="1" spans="1:6">
      <c r="A32" s="239">
        <v>50701</v>
      </c>
      <c r="B32" s="240" t="s">
        <v>308</v>
      </c>
      <c r="C32" s="240">
        <f t="shared" si="1"/>
        <v>1231</v>
      </c>
      <c r="D32" s="240">
        <v>0</v>
      </c>
      <c r="E32" s="240">
        <v>855</v>
      </c>
      <c r="F32" s="240">
        <v>376</v>
      </c>
    </row>
    <row r="33" ht="20.1" customHeight="1" spans="1:6">
      <c r="A33" s="239">
        <v>50702</v>
      </c>
      <c r="B33" s="240" t="s">
        <v>309</v>
      </c>
      <c r="C33" s="240"/>
      <c r="D33" s="240">
        <v>0</v>
      </c>
      <c r="E33" s="240">
        <v>0</v>
      </c>
      <c r="F33" s="240"/>
    </row>
    <row r="34" ht="20.1" customHeight="1" spans="1:6">
      <c r="A34" s="239">
        <v>50799</v>
      </c>
      <c r="B34" s="240" t="s">
        <v>310</v>
      </c>
      <c r="C34" s="240">
        <f t="shared" si="1"/>
        <v>4304.46</v>
      </c>
      <c r="D34" s="240">
        <v>3915.6</v>
      </c>
      <c r="E34" s="240">
        <v>120.86</v>
      </c>
      <c r="F34" s="240">
        <v>268</v>
      </c>
    </row>
    <row r="35" ht="20.1" customHeight="1" spans="1:6">
      <c r="A35" s="239">
        <v>50805</v>
      </c>
      <c r="B35" s="240" t="s">
        <v>311</v>
      </c>
      <c r="C35" s="240"/>
      <c r="D35" s="240">
        <v>0</v>
      </c>
      <c r="E35" s="240">
        <v>0</v>
      </c>
      <c r="F35" s="240"/>
    </row>
    <row r="36" ht="20.1" customHeight="1" spans="1:6">
      <c r="A36" s="239">
        <v>50901</v>
      </c>
      <c r="B36" s="240" t="s">
        <v>312</v>
      </c>
      <c r="C36" s="240">
        <f t="shared" si="1"/>
        <v>1399.03</v>
      </c>
      <c r="D36" s="240">
        <v>1054.23</v>
      </c>
      <c r="E36" s="240">
        <v>344.8</v>
      </c>
      <c r="F36" s="240"/>
    </row>
    <row r="37" ht="20.1" customHeight="1" spans="1:6">
      <c r="A37" s="239">
        <v>50902</v>
      </c>
      <c r="B37" s="240" t="s">
        <v>313</v>
      </c>
      <c r="C37" s="240">
        <f t="shared" si="1"/>
        <v>103</v>
      </c>
      <c r="D37" s="240">
        <v>45</v>
      </c>
      <c r="E37" s="240">
        <v>50</v>
      </c>
      <c r="F37" s="240">
        <v>8</v>
      </c>
    </row>
    <row r="38" ht="20.1" customHeight="1" spans="1:6">
      <c r="A38" s="239">
        <v>50903</v>
      </c>
      <c r="B38" s="240" t="s">
        <v>314</v>
      </c>
      <c r="C38" s="240">
        <f t="shared" si="1"/>
        <v>1051</v>
      </c>
      <c r="D38" s="240">
        <v>8</v>
      </c>
      <c r="E38" s="240">
        <v>1043</v>
      </c>
      <c r="F38" s="240"/>
    </row>
    <row r="39" ht="20.1" customHeight="1" spans="1:6">
      <c r="A39" s="239">
        <v>50905</v>
      </c>
      <c r="B39" s="240" t="s">
        <v>315</v>
      </c>
      <c r="C39" s="240">
        <f t="shared" si="1"/>
        <v>1799.74</v>
      </c>
      <c r="D39" s="240">
        <v>1799.74</v>
      </c>
      <c r="E39" s="240">
        <v>0</v>
      </c>
      <c r="F39" s="240"/>
    </row>
    <row r="40" ht="20.1" customHeight="1" spans="1:6">
      <c r="A40" s="239">
        <v>50999</v>
      </c>
      <c r="B40" s="240" t="s">
        <v>316</v>
      </c>
      <c r="C40" s="240">
        <f t="shared" si="1"/>
        <v>2152.32</v>
      </c>
      <c r="D40" s="240">
        <v>852.24</v>
      </c>
      <c r="E40" s="240">
        <v>1259.08</v>
      </c>
      <c r="F40" s="240">
        <v>41</v>
      </c>
    </row>
    <row r="41" ht="20.1" customHeight="1" spans="1:6">
      <c r="A41" s="239">
        <v>51002</v>
      </c>
      <c r="B41" s="240" t="s">
        <v>317</v>
      </c>
      <c r="C41" s="240">
        <f t="shared" si="1"/>
        <v>6376.53</v>
      </c>
      <c r="D41" s="240">
        <v>4794.53</v>
      </c>
      <c r="E41" s="240">
        <v>1570</v>
      </c>
      <c r="F41" s="240">
        <v>12</v>
      </c>
    </row>
    <row r="42" ht="20.1" customHeight="1" spans="1:6">
      <c r="A42" s="239">
        <v>51101</v>
      </c>
      <c r="B42" s="240" t="s">
        <v>318</v>
      </c>
      <c r="C42" s="240">
        <f t="shared" si="1"/>
        <v>768</v>
      </c>
      <c r="D42" s="240">
        <v>768</v>
      </c>
      <c r="E42" s="240">
        <v>0</v>
      </c>
      <c r="F42" s="240"/>
    </row>
    <row r="43" ht="20.1" customHeight="1" spans="1:6">
      <c r="A43" s="239">
        <v>51102</v>
      </c>
      <c r="B43" s="240" t="s">
        <v>319</v>
      </c>
      <c r="C43" s="240"/>
      <c r="D43" s="240">
        <v>0</v>
      </c>
      <c r="E43" s="240">
        <v>0</v>
      </c>
      <c r="F43" s="240"/>
    </row>
    <row r="44" ht="20.1" customHeight="1" spans="1:6">
      <c r="A44" s="239">
        <v>51103</v>
      </c>
      <c r="B44" s="240" t="s">
        <v>320</v>
      </c>
      <c r="C44" s="240"/>
      <c r="D44" s="240"/>
      <c r="E44" s="240">
        <v>0</v>
      </c>
      <c r="F44" s="240"/>
    </row>
    <row r="45" ht="20.1" customHeight="1" spans="1:6">
      <c r="A45" s="239">
        <v>51201</v>
      </c>
      <c r="B45" s="240" t="s">
        <v>321</v>
      </c>
      <c r="C45" s="240"/>
      <c r="D45" s="240">
        <v>0</v>
      </c>
      <c r="E45" s="240">
        <v>0</v>
      </c>
      <c r="F45" s="240"/>
    </row>
    <row r="46" ht="20.1" customHeight="1" spans="1:6">
      <c r="A46" s="239">
        <v>51202</v>
      </c>
      <c r="B46" s="240" t="s">
        <v>322</v>
      </c>
      <c r="C46" s="240"/>
      <c r="D46" s="240">
        <v>0</v>
      </c>
      <c r="E46" s="240">
        <v>0</v>
      </c>
      <c r="F46" s="240"/>
    </row>
    <row r="47" ht="20.1" customHeight="1" spans="1:6">
      <c r="A47" s="239">
        <v>51401</v>
      </c>
      <c r="B47" s="240" t="s">
        <v>118</v>
      </c>
      <c r="C47" s="240">
        <v>400</v>
      </c>
      <c r="D47" s="240">
        <v>400</v>
      </c>
      <c r="E47" s="240">
        <v>0</v>
      </c>
      <c r="F47" s="240"/>
    </row>
    <row r="48" ht="20.1" customHeight="1" spans="1:6">
      <c r="A48" s="239">
        <v>51402</v>
      </c>
      <c r="B48" s="240" t="s">
        <v>323</v>
      </c>
      <c r="C48" s="240">
        <v>600</v>
      </c>
      <c r="D48" s="240">
        <v>600</v>
      </c>
      <c r="E48" s="240">
        <v>0</v>
      </c>
      <c r="F48" s="240"/>
    </row>
    <row r="49" ht="20.1" customHeight="1" spans="1:6">
      <c r="A49" s="239">
        <v>59999</v>
      </c>
      <c r="B49" s="210" t="s">
        <v>119</v>
      </c>
      <c r="C49" s="240">
        <f>SUM(D49:F49)</f>
        <v>585</v>
      </c>
      <c r="D49" s="240">
        <v>0</v>
      </c>
      <c r="E49" s="240">
        <v>585</v>
      </c>
      <c r="F49" s="240"/>
    </row>
    <row r="50" ht="20.1" customHeight="1" spans="1:4">
      <c r="A50"/>
      <c r="B50"/>
      <c r="C50"/>
      <c r="D50"/>
    </row>
    <row r="51" ht="20.1" customHeight="1" spans="1:4">
      <c r="A51"/>
      <c r="B51"/>
      <c r="C51"/>
      <c r="D51"/>
    </row>
    <row r="52" ht="20.1" customHeight="1" spans="1:4">
      <c r="A52"/>
      <c r="B52"/>
      <c r="C52"/>
      <c r="D52"/>
    </row>
    <row r="53" ht="20.1" customHeight="1" spans="1:4">
      <c r="A53"/>
      <c r="B53"/>
      <c r="C53"/>
      <c r="D53"/>
    </row>
    <row r="54" ht="20.1" customHeight="1" spans="1:4">
      <c r="A54"/>
      <c r="B54"/>
      <c r="C54"/>
      <c r="D54"/>
    </row>
    <row r="55" ht="20.1" customHeight="1" spans="1:4">
      <c r="A55"/>
      <c r="B55"/>
      <c r="C55"/>
      <c r="D55"/>
    </row>
    <row r="56" ht="20.1" customHeight="1" spans="1:4">
      <c r="A56"/>
      <c r="B56"/>
      <c r="C56"/>
      <c r="D56"/>
    </row>
    <row r="57" ht="20.1" customHeight="1" spans="1:4">
      <c r="A57"/>
      <c r="B57"/>
      <c r="C57"/>
      <c r="D57"/>
    </row>
    <row r="58" ht="20.1" customHeight="1" spans="1:4">
      <c r="A58"/>
      <c r="B58"/>
      <c r="C58"/>
      <c r="D58"/>
    </row>
    <row r="59" ht="20.1" customHeight="1" spans="1:4">
      <c r="A59"/>
      <c r="B59"/>
      <c r="C59"/>
      <c r="D59"/>
    </row>
    <row r="60" ht="20.1" customHeight="1" spans="1:4">
      <c r="A60"/>
      <c r="B60"/>
      <c r="C60"/>
      <c r="D60"/>
    </row>
    <row r="61" ht="20.1" customHeight="1" spans="1:4">
      <c r="A61"/>
      <c r="B61"/>
      <c r="C61"/>
      <c r="D61"/>
    </row>
    <row r="62" ht="20.1" customHeight="1" spans="1:4">
      <c r="A62"/>
      <c r="B62"/>
      <c r="C62"/>
      <c r="D62"/>
    </row>
    <row r="63" ht="20.1" customHeight="1" spans="1:4">
      <c r="A63"/>
      <c r="B63"/>
      <c r="C63"/>
      <c r="D63"/>
    </row>
    <row r="64" ht="20.1" customHeight="1" spans="1:4">
      <c r="A64"/>
      <c r="B64"/>
      <c r="C64"/>
      <c r="D64"/>
    </row>
    <row r="65" ht="20.1" customHeight="1" spans="1:4">
      <c r="A65"/>
      <c r="B65"/>
      <c r="C65"/>
      <c r="D65"/>
    </row>
    <row r="66" ht="20.1" customHeight="1" spans="1:4">
      <c r="A66"/>
      <c r="B66"/>
      <c r="C66"/>
      <c r="D66"/>
    </row>
    <row r="67" ht="20.1" customHeight="1" spans="1:4">
      <c r="A67"/>
      <c r="B67"/>
      <c r="C67"/>
      <c r="D67"/>
    </row>
  </sheetData>
  <mergeCells count="1">
    <mergeCell ref="A2:C2"/>
  </mergeCells>
  <conditionalFormatting sqref="A4">
    <cfRule type="duplicateValues" dxfId="0" priority="1"/>
  </conditionalFormatting>
  <printOptions horizontalCentered="1"/>
  <pageMargins left="0.92"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workbookViewId="0">
      <selection activeCell="AB9" sqref="AB9"/>
    </sheetView>
  </sheetViews>
  <sheetFormatPr defaultColWidth="7" defaultRowHeight="15"/>
  <cols>
    <col min="1" max="4" width="20.875" style="34" customWidth="1"/>
    <col min="5" max="5" width="10.375" style="31" hidden="1" customWidth="1"/>
    <col min="6" max="6" width="9.625" style="36" hidden="1" customWidth="1"/>
    <col min="7" max="7" width="8.125" style="36" hidden="1" customWidth="1"/>
    <col min="8" max="8" width="9.625" style="37" hidden="1" customWidth="1"/>
    <col min="9" max="9" width="17.5" style="37" hidden="1" customWidth="1"/>
    <col min="10" max="10" width="12.5" style="38" hidden="1" customWidth="1"/>
    <col min="11" max="11" width="7" style="39" hidden="1" customWidth="1"/>
    <col min="12" max="13" width="7" style="36" hidden="1" customWidth="1"/>
    <col min="14" max="14" width="13.875" style="36" hidden="1" customWidth="1"/>
    <col min="15" max="15" width="7.875" style="36" hidden="1" customWidth="1"/>
    <col min="16" max="16" width="9.5" style="36" hidden="1" customWidth="1"/>
    <col min="17" max="17" width="6.875" style="36" hidden="1" customWidth="1"/>
    <col min="18" max="18" width="9" style="36" hidden="1" customWidth="1"/>
    <col min="19" max="19" width="5.875" style="36" hidden="1" customWidth="1"/>
    <col min="20" max="20" width="5.25" style="36" hidden="1" customWidth="1"/>
    <col min="21" max="21" width="6.5" style="36" hidden="1" customWidth="1"/>
    <col min="22" max="23" width="7" style="36" hidden="1" customWidth="1"/>
    <col min="24" max="24" width="10.625" style="36" hidden="1" customWidth="1"/>
    <col min="25" max="25" width="10.5" style="36" hidden="1" customWidth="1"/>
    <col min="26" max="26" width="7" style="36" hidden="1" customWidth="1"/>
    <col min="27" max="16384" width="7" style="36"/>
  </cols>
  <sheetData>
    <row r="1" ht="21.75" customHeight="1" spans="1:4">
      <c r="A1" s="40" t="s">
        <v>324</v>
      </c>
      <c r="B1" s="40"/>
      <c r="C1" s="40"/>
      <c r="D1" s="40"/>
    </row>
    <row r="2" ht="51.75" customHeight="1" spans="1:10">
      <c r="A2" s="128" t="s">
        <v>325</v>
      </c>
      <c r="B2" s="129"/>
      <c r="C2" s="129"/>
      <c r="D2" s="129"/>
      <c r="H2" s="36"/>
      <c r="I2" s="36"/>
      <c r="J2" s="36"/>
    </row>
    <row r="3" spans="4:14">
      <c r="D3" s="116" t="s">
        <v>326</v>
      </c>
      <c r="F3" s="36">
        <v>12.11</v>
      </c>
      <c r="H3" s="36">
        <v>12.22</v>
      </c>
      <c r="I3" s="36"/>
      <c r="J3" s="36"/>
      <c r="N3" s="36">
        <v>1.2</v>
      </c>
    </row>
    <row r="4" s="127" customFormat="1" ht="39.75" customHeight="1" spans="1:16">
      <c r="A4" s="130" t="s">
        <v>327</v>
      </c>
      <c r="B4" s="137" t="s">
        <v>328</v>
      </c>
      <c r="C4" s="137" t="s">
        <v>329</v>
      </c>
      <c r="D4" s="130" t="s">
        <v>330</v>
      </c>
      <c r="E4" s="131"/>
      <c r="H4" s="132" t="s">
        <v>331</v>
      </c>
      <c r="I4" s="132" t="s">
        <v>332</v>
      </c>
      <c r="J4" s="132" t="s">
        <v>333</v>
      </c>
      <c r="K4" s="139"/>
      <c r="N4" s="132" t="s">
        <v>331</v>
      </c>
      <c r="O4" s="140" t="s">
        <v>332</v>
      </c>
      <c r="P4" s="132" t="s">
        <v>333</v>
      </c>
    </row>
    <row r="5" ht="39.75" customHeight="1" spans="1:26">
      <c r="A5" s="133" t="s">
        <v>334</v>
      </c>
      <c r="B5" s="134"/>
      <c r="C5" s="134"/>
      <c r="D5" s="134"/>
      <c r="E5" s="52">
        <v>105429</v>
      </c>
      <c r="F5" s="135">
        <v>595734.14</v>
      </c>
      <c r="G5" s="36">
        <f>104401+13602</f>
        <v>118003</v>
      </c>
      <c r="H5" s="37" t="s">
        <v>92</v>
      </c>
      <c r="I5" s="37" t="s">
        <v>335</v>
      </c>
      <c r="J5" s="38">
        <v>596221.15</v>
      </c>
      <c r="K5" s="39" t="e">
        <f>H5-A5</f>
        <v>#VALUE!</v>
      </c>
      <c r="L5" s="80" t="e">
        <f>J5-#REF!</f>
        <v>#REF!</v>
      </c>
      <c r="M5" s="80">
        <v>75943</v>
      </c>
      <c r="N5" s="37" t="s">
        <v>92</v>
      </c>
      <c r="O5" s="37" t="s">
        <v>335</v>
      </c>
      <c r="P5" s="38">
        <v>643048.95</v>
      </c>
      <c r="Q5" s="39" t="e">
        <f>N5-A5</f>
        <v>#VALUE!</v>
      </c>
      <c r="R5" s="80" t="e">
        <f>P5-#REF!</f>
        <v>#REF!</v>
      </c>
      <c r="T5" s="36">
        <v>717759</v>
      </c>
      <c r="V5" s="142" t="s">
        <v>92</v>
      </c>
      <c r="W5" s="142" t="s">
        <v>335</v>
      </c>
      <c r="X5" s="143">
        <v>659380.53</v>
      </c>
      <c r="Y5" s="36" t="e">
        <f>#REF!-X5</f>
        <v>#REF!</v>
      </c>
      <c r="Z5" s="36" t="e">
        <f>V5-A5</f>
        <v>#VALUE!</v>
      </c>
    </row>
    <row r="6" ht="39.75" customHeight="1" spans="1:24">
      <c r="A6" s="133" t="s">
        <v>336</v>
      </c>
      <c r="B6" s="134"/>
      <c r="C6" s="134"/>
      <c r="D6" s="134"/>
      <c r="E6" s="52"/>
      <c r="F6" s="135"/>
      <c r="L6" s="80"/>
      <c r="M6" s="80"/>
      <c r="N6" s="37"/>
      <c r="O6" s="37"/>
      <c r="P6" s="38"/>
      <c r="Q6" s="39"/>
      <c r="R6" s="80"/>
      <c r="V6" s="142"/>
      <c r="W6" s="142"/>
      <c r="X6" s="143"/>
    </row>
    <row r="7" ht="39.75" customHeight="1" spans="1:24">
      <c r="A7" s="133" t="s">
        <v>337</v>
      </c>
      <c r="B7" s="134"/>
      <c r="C7" s="134"/>
      <c r="D7" s="134"/>
      <c r="E7" s="52"/>
      <c r="F7" s="135"/>
      <c r="L7" s="80"/>
      <c r="M7" s="80"/>
      <c r="N7" s="37"/>
      <c r="O7" s="37"/>
      <c r="P7" s="38"/>
      <c r="Q7" s="39"/>
      <c r="R7" s="80"/>
      <c r="V7" s="142"/>
      <c r="W7" s="142"/>
      <c r="X7" s="143"/>
    </row>
    <row r="8" ht="39.75" customHeight="1" spans="1:24">
      <c r="A8" s="133" t="s">
        <v>338</v>
      </c>
      <c r="B8" s="134"/>
      <c r="C8" s="134"/>
      <c r="D8" s="134"/>
      <c r="E8" s="52"/>
      <c r="F8" s="135"/>
      <c r="L8" s="80"/>
      <c r="M8" s="80"/>
      <c r="N8" s="37"/>
      <c r="O8" s="37"/>
      <c r="P8" s="38"/>
      <c r="Q8" s="39"/>
      <c r="R8" s="80"/>
      <c r="V8" s="142"/>
      <c r="W8" s="142"/>
      <c r="X8" s="143"/>
    </row>
    <row r="9" ht="39.75" customHeight="1" spans="1:24">
      <c r="A9" s="133" t="s">
        <v>339</v>
      </c>
      <c r="B9" s="134"/>
      <c r="C9" s="134"/>
      <c r="D9" s="134"/>
      <c r="E9" s="52"/>
      <c r="F9" s="135"/>
      <c r="L9" s="80"/>
      <c r="M9" s="80"/>
      <c r="N9" s="37"/>
      <c r="O9" s="37"/>
      <c r="P9" s="38"/>
      <c r="Q9" s="39"/>
      <c r="R9" s="80"/>
      <c r="V9" s="142"/>
      <c r="W9" s="142"/>
      <c r="X9" s="143"/>
    </row>
    <row r="10" ht="39.75" customHeight="1" spans="1:24">
      <c r="A10" s="133" t="s">
        <v>340</v>
      </c>
      <c r="B10" s="134"/>
      <c r="C10" s="134"/>
      <c r="D10" s="134"/>
      <c r="E10" s="52"/>
      <c r="F10" s="135"/>
      <c r="L10" s="80"/>
      <c r="M10" s="80"/>
      <c r="N10" s="37"/>
      <c r="O10" s="37"/>
      <c r="P10" s="38"/>
      <c r="Q10" s="39"/>
      <c r="R10" s="80"/>
      <c r="V10" s="142"/>
      <c r="W10" s="142"/>
      <c r="X10" s="143"/>
    </row>
    <row r="11" ht="39.75" customHeight="1" spans="1:24">
      <c r="A11" s="133" t="s">
        <v>341</v>
      </c>
      <c r="B11" s="136"/>
      <c r="C11" s="136"/>
      <c r="D11" s="136"/>
      <c r="E11" s="52"/>
      <c r="F11" s="80"/>
      <c r="L11" s="80"/>
      <c r="M11" s="80"/>
      <c r="N11" s="37"/>
      <c r="O11" s="37"/>
      <c r="P11" s="38"/>
      <c r="Q11" s="39"/>
      <c r="R11" s="80"/>
      <c r="V11" s="142"/>
      <c r="W11" s="142"/>
      <c r="X11" s="143"/>
    </row>
    <row r="12" ht="39.75" customHeight="1" spans="1:25">
      <c r="A12" s="137" t="s">
        <v>342</v>
      </c>
      <c r="B12" s="134"/>
      <c r="C12" s="134"/>
      <c r="D12" s="134"/>
      <c r="H12" s="138" t="str">
        <f>""</f>
        <v/>
      </c>
      <c r="I12" s="138" t="str">
        <f>""</f>
        <v/>
      </c>
      <c r="J12" s="138" t="str">
        <f>""</f>
        <v/>
      </c>
      <c r="N12" s="138" t="str">
        <f>""</f>
        <v/>
      </c>
      <c r="O12" s="141" t="str">
        <f>""</f>
        <v/>
      </c>
      <c r="P12" s="138" t="str">
        <f>""</f>
        <v/>
      </c>
      <c r="X12" s="144" t="e">
        <f>X14+#REF!+#REF!+#REF!+#REF!+#REF!+#REF!+#REF!+#REF!+#REF!+#REF!+#REF!+#REF!+#REF!+#REF!+#REF!+#REF!+#REF!+#REF!+#REF!+#REF!</f>
        <v>#REF!</v>
      </c>
      <c r="Y12" s="144" t="e">
        <f>Y14+#REF!+#REF!+#REF!+#REF!+#REF!+#REF!+#REF!+#REF!+#REF!+#REF!+#REF!+#REF!+#REF!+#REF!+#REF!+#REF!+#REF!+#REF!+#REF!+#REF!</f>
        <v>#REF!</v>
      </c>
    </row>
    <row r="13" ht="39.75" customHeight="1" spans="1:25">
      <c r="A13" s="232"/>
      <c r="B13" s="233"/>
      <c r="C13" s="233"/>
      <c r="D13" s="233"/>
      <c r="H13" s="138"/>
      <c r="I13" s="138"/>
      <c r="J13" s="138"/>
      <c r="N13" s="138"/>
      <c r="O13" s="141"/>
      <c r="P13" s="138"/>
      <c r="X13" s="234"/>
      <c r="Y13" s="234"/>
    </row>
    <row r="14" ht="19.5" customHeight="1" spans="1:26">
      <c r="A14" s="34" t="s">
        <v>343</v>
      </c>
      <c r="R14" s="80"/>
      <c r="V14" s="142" t="s">
        <v>124</v>
      </c>
      <c r="W14" s="142" t="s">
        <v>125</v>
      </c>
      <c r="X14" s="143">
        <v>19998</v>
      </c>
      <c r="Y14" s="36" t="e">
        <f>#REF!-X14</f>
        <v>#REF!</v>
      </c>
      <c r="Z14" s="36" t="e">
        <f>V14-A14</f>
        <v>#VALUE!</v>
      </c>
    </row>
    <row r="15" ht="19.5" customHeight="1" spans="18:26">
      <c r="R15" s="80"/>
      <c r="V15" s="142" t="s">
        <v>126</v>
      </c>
      <c r="W15" s="142" t="s">
        <v>127</v>
      </c>
      <c r="X15" s="143">
        <v>19998</v>
      </c>
      <c r="Y15" s="36" t="e">
        <f>#REF!-X15</f>
        <v>#REF!</v>
      </c>
      <c r="Z15" s="36">
        <f>V15-A15</f>
        <v>23203</v>
      </c>
    </row>
    <row r="16" ht="19.5" customHeight="1" spans="1:26">
      <c r="A16" s="126"/>
      <c r="R16" s="80"/>
      <c r="V16" s="142" t="s">
        <v>128</v>
      </c>
      <c r="W16" s="142" t="s">
        <v>129</v>
      </c>
      <c r="X16" s="143">
        <v>19998</v>
      </c>
      <c r="Y16" s="36" t="e">
        <f>#REF!-X16</f>
        <v>#REF!</v>
      </c>
      <c r="Z16" s="36">
        <f>V16-A16</f>
        <v>2320301</v>
      </c>
    </row>
    <row r="17" ht="19.5" customHeight="1" spans="18:18">
      <c r="R17" s="80"/>
    </row>
    <row r="18" s="36" customFormat="1" ht="19.5" customHeight="1" spans="18:18">
      <c r="R18" s="80"/>
    </row>
    <row r="19" s="36" customFormat="1" ht="19.5" customHeight="1" spans="18:18">
      <c r="R19" s="80"/>
    </row>
    <row r="20" s="36" customFormat="1" ht="19.5" customHeight="1" spans="18:18">
      <c r="R20" s="80"/>
    </row>
    <row r="21" s="36" customFormat="1" ht="19.5" customHeight="1" spans="18:18">
      <c r="R21" s="80"/>
    </row>
    <row r="22" s="36" customFormat="1" ht="19.5" customHeight="1" spans="18:18">
      <c r="R22" s="80"/>
    </row>
    <row r="23" s="36" customFormat="1" ht="19.5" customHeight="1" spans="18:18">
      <c r="R23" s="80"/>
    </row>
    <row r="24" s="36" customFormat="1" ht="19.5" customHeight="1" spans="18:18">
      <c r="R24" s="80"/>
    </row>
    <row r="25" s="36" customFormat="1" ht="19.5" customHeight="1" spans="18:18">
      <c r="R25" s="80"/>
    </row>
    <row r="26" s="36" customFormat="1" ht="19.5" customHeight="1" spans="18:18">
      <c r="R26" s="80"/>
    </row>
    <row r="27" s="36" customFormat="1" ht="19.5" customHeight="1" spans="18:18">
      <c r="R27" s="80"/>
    </row>
    <row r="28" s="36" customFormat="1" ht="19.5" customHeight="1" spans="18:18">
      <c r="R28" s="80"/>
    </row>
    <row r="29" s="36" customFormat="1" ht="19.5" customHeight="1" spans="18:18">
      <c r="R29" s="80"/>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9" sqref="A9:B9"/>
    </sheetView>
  </sheetViews>
  <sheetFormatPr defaultColWidth="7.875" defaultRowHeight="15.75" outlineLevelCol="2"/>
  <cols>
    <col min="1" max="1" width="23.125" style="226" customWidth="1"/>
    <col min="2" max="2" width="39.125" style="226" customWidth="1"/>
    <col min="3" max="3" width="14.625" style="226" customWidth="1"/>
    <col min="4" max="4" width="8" style="226" customWidth="1"/>
    <col min="5" max="5" width="9.25" style="226" customWidth="1"/>
    <col min="6" max="6" width="16" style="226" customWidth="1"/>
    <col min="7" max="7" width="13.875" style="226" customWidth="1"/>
    <col min="8" max="255" width="7.875" style="226"/>
    <col min="256" max="256" width="35.75" style="226" customWidth="1"/>
    <col min="257" max="257" width="7.875" style="226" hidden="1" customWidth="1"/>
    <col min="258" max="259" width="12" style="226" customWidth="1"/>
    <col min="260" max="260" width="8" style="226" customWidth="1"/>
    <col min="261" max="261" width="7.875" style="226" customWidth="1"/>
    <col min="262" max="263" width="7.875" style="226" hidden="1" customWidth="1"/>
    <col min="264" max="511" width="7.875" style="226"/>
    <col min="512" max="512" width="35.75" style="226" customWidth="1"/>
    <col min="513" max="513" width="7.875" style="226" hidden="1" customWidth="1"/>
    <col min="514" max="515" width="12" style="226" customWidth="1"/>
    <col min="516" max="516" width="8" style="226" customWidth="1"/>
    <col min="517" max="517" width="7.875" style="226" customWidth="1"/>
    <col min="518" max="519" width="7.875" style="226" hidden="1" customWidth="1"/>
    <col min="520" max="767" width="7.875" style="226"/>
    <col min="768" max="768" width="35.75" style="226" customWidth="1"/>
    <col min="769" max="769" width="7.875" style="226" hidden="1" customWidth="1"/>
    <col min="770" max="771" width="12" style="226" customWidth="1"/>
    <col min="772" max="772" width="8" style="226" customWidth="1"/>
    <col min="773" max="773" width="7.875" style="226" customWidth="1"/>
    <col min="774" max="775" width="7.875" style="226" hidden="1" customWidth="1"/>
    <col min="776" max="1023" width="7.875" style="226"/>
    <col min="1024" max="1024" width="35.75" style="226" customWidth="1"/>
    <col min="1025" max="1025" width="7.875" style="226" hidden="1" customWidth="1"/>
    <col min="1026" max="1027" width="12" style="226" customWidth="1"/>
    <col min="1028" max="1028" width="8" style="226" customWidth="1"/>
    <col min="1029" max="1029" width="7.875" style="226" customWidth="1"/>
    <col min="1030" max="1031" width="7.875" style="226" hidden="1" customWidth="1"/>
    <col min="1032" max="1279" width="7.875" style="226"/>
    <col min="1280" max="1280" width="35.75" style="226" customWidth="1"/>
    <col min="1281" max="1281" width="7.875" style="226" hidden="1" customWidth="1"/>
    <col min="1282" max="1283" width="12" style="226" customWidth="1"/>
    <col min="1284" max="1284" width="8" style="226" customWidth="1"/>
    <col min="1285" max="1285" width="7.875" style="226" customWidth="1"/>
    <col min="1286" max="1287" width="7.875" style="226" hidden="1" customWidth="1"/>
    <col min="1288" max="1535" width="7.875" style="226"/>
    <col min="1536" max="1536" width="35.75" style="226" customWidth="1"/>
    <col min="1537" max="1537" width="7.875" style="226" hidden="1" customWidth="1"/>
    <col min="1538" max="1539" width="12" style="226" customWidth="1"/>
    <col min="1540" max="1540" width="8" style="226" customWidth="1"/>
    <col min="1541" max="1541" width="7.875" style="226" customWidth="1"/>
    <col min="1542" max="1543" width="7.875" style="226" hidden="1" customWidth="1"/>
    <col min="1544" max="1791" width="7.875" style="226"/>
    <col min="1792" max="1792" width="35.75" style="226" customWidth="1"/>
    <col min="1793" max="1793" width="7.875" style="226" hidden="1" customWidth="1"/>
    <col min="1794" max="1795" width="12" style="226" customWidth="1"/>
    <col min="1796" max="1796" width="8" style="226" customWidth="1"/>
    <col min="1797" max="1797" width="7.875" style="226" customWidth="1"/>
    <col min="1798" max="1799" width="7.875" style="226" hidden="1" customWidth="1"/>
    <col min="1800" max="2047" width="7.875" style="226"/>
    <col min="2048" max="2048" width="35.75" style="226" customWidth="1"/>
    <col min="2049" max="2049" width="7.875" style="226" hidden="1" customWidth="1"/>
    <col min="2050" max="2051" width="12" style="226" customWidth="1"/>
    <col min="2052" max="2052" width="8" style="226" customWidth="1"/>
    <col min="2053" max="2053" width="7.875" style="226" customWidth="1"/>
    <col min="2054" max="2055" width="7.875" style="226" hidden="1" customWidth="1"/>
    <col min="2056" max="2303" width="7.875" style="226"/>
    <col min="2304" max="2304" width="35.75" style="226" customWidth="1"/>
    <col min="2305" max="2305" width="7.875" style="226" hidden="1" customWidth="1"/>
    <col min="2306" max="2307" width="12" style="226" customWidth="1"/>
    <col min="2308" max="2308" width="8" style="226" customWidth="1"/>
    <col min="2309" max="2309" width="7.875" style="226" customWidth="1"/>
    <col min="2310" max="2311" width="7.875" style="226" hidden="1" customWidth="1"/>
    <col min="2312" max="2559" width="7.875" style="226"/>
    <col min="2560" max="2560" width="35.75" style="226" customWidth="1"/>
    <col min="2561" max="2561" width="7.875" style="226" hidden="1" customWidth="1"/>
    <col min="2562" max="2563" width="12" style="226" customWidth="1"/>
    <col min="2564" max="2564" width="8" style="226" customWidth="1"/>
    <col min="2565" max="2565" width="7.875" style="226" customWidth="1"/>
    <col min="2566" max="2567" width="7.875" style="226" hidden="1" customWidth="1"/>
    <col min="2568" max="2815" width="7.875" style="226"/>
    <col min="2816" max="2816" width="35.75" style="226" customWidth="1"/>
    <col min="2817" max="2817" width="7.875" style="226" hidden="1" customWidth="1"/>
    <col min="2818" max="2819" width="12" style="226" customWidth="1"/>
    <col min="2820" max="2820" width="8" style="226" customWidth="1"/>
    <col min="2821" max="2821" width="7.875" style="226" customWidth="1"/>
    <col min="2822" max="2823" width="7.875" style="226" hidden="1" customWidth="1"/>
    <col min="2824" max="3071" width="7.875" style="226"/>
    <col min="3072" max="3072" width="35.75" style="226" customWidth="1"/>
    <col min="3073" max="3073" width="7.875" style="226" hidden="1" customWidth="1"/>
    <col min="3074" max="3075" width="12" style="226" customWidth="1"/>
    <col min="3076" max="3076" width="8" style="226" customWidth="1"/>
    <col min="3077" max="3077" width="7.875" style="226" customWidth="1"/>
    <col min="3078" max="3079" width="7.875" style="226" hidden="1" customWidth="1"/>
    <col min="3080" max="3327" width="7.875" style="226"/>
    <col min="3328" max="3328" width="35.75" style="226" customWidth="1"/>
    <col min="3329" max="3329" width="7.875" style="226" hidden="1" customWidth="1"/>
    <col min="3330" max="3331" width="12" style="226" customWidth="1"/>
    <col min="3332" max="3332" width="8" style="226" customWidth="1"/>
    <col min="3333" max="3333" width="7.875" style="226" customWidth="1"/>
    <col min="3334" max="3335" width="7.875" style="226" hidden="1" customWidth="1"/>
    <col min="3336" max="3583" width="7.875" style="226"/>
    <col min="3584" max="3584" width="35.75" style="226" customWidth="1"/>
    <col min="3585" max="3585" width="7.875" style="226" hidden="1" customWidth="1"/>
    <col min="3586" max="3587" width="12" style="226" customWidth="1"/>
    <col min="3588" max="3588" width="8" style="226" customWidth="1"/>
    <col min="3589" max="3589" width="7.875" style="226" customWidth="1"/>
    <col min="3590" max="3591" width="7.875" style="226" hidden="1" customWidth="1"/>
    <col min="3592" max="3839" width="7.875" style="226"/>
    <col min="3840" max="3840" width="35.75" style="226" customWidth="1"/>
    <col min="3841" max="3841" width="7.875" style="226" hidden="1" customWidth="1"/>
    <col min="3842" max="3843" width="12" style="226" customWidth="1"/>
    <col min="3844" max="3844" width="8" style="226" customWidth="1"/>
    <col min="3845" max="3845" width="7.875" style="226" customWidth="1"/>
    <col min="3846" max="3847" width="7.875" style="226" hidden="1" customWidth="1"/>
    <col min="3848" max="4095" width="7.875" style="226"/>
    <col min="4096" max="4096" width="35.75" style="226" customWidth="1"/>
    <col min="4097" max="4097" width="7.875" style="226" hidden="1" customWidth="1"/>
    <col min="4098" max="4099" width="12" style="226" customWidth="1"/>
    <col min="4100" max="4100" width="8" style="226" customWidth="1"/>
    <col min="4101" max="4101" width="7.875" style="226" customWidth="1"/>
    <col min="4102" max="4103" width="7.875" style="226" hidden="1" customWidth="1"/>
    <col min="4104" max="4351" width="7.875" style="226"/>
    <col min="4352" max="4352" width="35.75" style="226" customWidth="1"/>
    <col min="4353" max="4353" width="7.875" style="226" hidden="1" customWidth="1"/>
    <col min="4354" max="4355" width="12" style="226" customWidth="1"/>
    <col min="4356" max="4356" width="8" style="226" customWidth="1"/>
    <col min="4357" max="4357" width="7.875" style="226" customWidth="1"/>
    <col min="4358" max="4359" width="7.875" style="226" hidden="1" customWidth="1"/>
    <col min="4360" max="4607" width="7.875" style="226"/>
    <col min="4608" max="4608" width="35.75" style="226" customWidth="1"/>
    <col min="4609" max="4609" width="7.875" style="226" hidden="1" customWidth="1"/>
    <col min="4610" max="4611" width="12" style="226" customWidth="1"/>
    <col min="4612" max="4612" width="8" style="226" customWidth="1"/>
    <col min="4613" max="4613" width="7.875" style="226" customWidth="1"/>
    <col min="4614" max="4615" width="7.875" style="226" hidden="1" customWidth="1"/>
    <col min="4616" max="4863" width="7.875" style="226"/>
    <col min="4864" max="4864" width="35.75" style="226" customWidth="1"/>
    <col min="4865" max="4865" width="7.875" style="226" hidden="1" customWidth="1"/>
    <col min="4866" max="4867" width="12" style="226" customWidth="1"/>
    <col min="4868" max="4868" width="8" style="226" customWidth="1"/>
    <col min="4869" max="4869" width="7.875" style="226" customWidth="1"/>
    <col min="4870" max="4871" width="7.875" style="226" hidden="1" customWidth="1"/>
    <col min="4872" max="5119" width="7.875" style="226"/>
    <col min="5120" max="5120" width="35.75" style="226" customWidth="1"/>
    <col min="5121" max="5121" width="7.875" style="226" hidden="1" customWidth="1"/>
    <col min="5122" max="5123" width="12" style="226" customWidth="1"/>
    <col min="5124" max="5124" width="8" style="226" customWidth="1"/>
    <col min="5125" max="5125" width="7.875" style="226" customWidth="1"/>
    <col min="5126" max="5127" width="7.875" style="226" hidden="1" customWidth="1"/>
    <col min="5128" max="5375" width="7.875" style="226"/>
    <col min="5376" max="5376" width="35.75" style="226" customWidth="1"/>
    <col min="5377" max="5377" width="7.875" style="226" hidden="1" customWidth="1"/>
    <col min="5378" max="5379" width="12" style="226" customWidth="1"/>
    <col min="5380" max="5380" width="8" style="226" customWidth="1"/>
    <col min="5381" max="5381" width="7.875" style="226" customWidth="1"/>
    <col min="5382" max="5383" width="7.875" style="226" hidden="1" customWidth="1"/>
    <col min="5384" max="5631" width="7.875" style="226"/>
    <col min="5632" max="5632" width="35.75" style="226" customWidth="1"/>
    <col min="5633" max="5633" width="7.875" style="226" hidden="1" customWidth="1"/>
    <col min="5634" max="5635" width="12" style="226" customWidth="1"/>
    <col min="5636" max="5636" width="8" style="226" customWidth="1"/>
    <col min="5637" max="5637" width="7.875" style="226" customWidth="1"/>
    <col min="5638" max="5639" width="7.875" style="226" hidden="1" customWidth="1"/>
    <col min="5640" max="5887" width="7.875" style="226"/>
    <col min="5888" max="5888" width="35.75" style="226" customWidth="1"/>
    <col min="5889" max="5889" width="7.875" style="226" hidden="1" customWidth="1"/>
    <col min="5890" max="5891" width="12" style="226" customWidth="1"/>
    <col min="5892" max="5892" width="8" style="226" customWidth="1"/>
    <col min="5893" max="5893" width="7.875" style="226" customWidth="1"/>
    <col min="5894" max="5895" width="7.875" style="226" hidden="1" customWidth="1"/>
    <col min="5896" max="6143" width="7.875" style="226"/>
    <col min="6144" max="6144" width="35.75" style="226" customWidth="1"/>
    <col min="6145" max="6145" width="7.875" style="226" hidden="1" customWidth="1"/>
    <col min="6146" max="6147" width="12" style="226" customWidth="1"/>
    <col min="6148" max="6148" width="8" style="226" customWidth="1"/>
    <col min="6149" max="6149" width="7.875" style="226" customWidth="1"/>
    <col min="6150" max="6151" width="7.875" style="226" hidden="1" customWidth="1"/>
    <col min="6152" max="6399" width="7.875" style="226"/>
    <col min="6400" max="6400" width="35.75" style="226" customWidth="1"/>
    <col min="6401" max="6401" width="7.875" style="226" hidden="1" customWidth="1"/>
    <col min="6402" max="6403" width="12" style="226" customWidth="1"/>
    <col min="6404" max="6404" width="8" style="226" customWidth="1"/>
    <col min="6405" max="6405" width="7.875" style="226" customWidth="1"/>
    <col min="6406" max="6407" width="7.875" style="226" hidden="1" customWidth="1"/>
    <col min="6408" max="6655" width="7.875" style="226"/>
    <col min="6656" max="6656" width="35.75" style="226" customWidth="1"/>
    <col min="6657" max="6657" width="7.875" style="226" hidden="1" customWidth="1"/>
    <col min="6658" max="6659" width="12" style="226" customWidth="1"/>
    <col min="6660" max="6660" width="8" style="226" customWidth="1"/>
    <col min="6661" max="6661" width="7.875" style="226" customWidth="1"/>
    <col min="6662" max="6663" width="7.875" style="226" hidden="1" customWidth="1"/>
    <col min="6664" max="6911" width="7.875" style="226"/>
    <col min="6912" max="6912" width="35.75" style="226" customWidth="1"/>
    <col min="6913" max="6913" width="7.875" style="226" hidden="1" customWidth="1"/>
    <col min="6914" max="6915" width="12" style="226" customWidth="1"/>
    <col min="6916" max="6916" width="8" style="226" customWidth="1"/>
    <col min="6917" max="6917" width="7.875" style="226" customWidth="1"/>
    <col min="6918" max="6919" width="7.875" style="226" hidden="1" customWidth="1"/>
    <col min="6920" max="7167" width="7.875" style="226"/>
    <col min="7168" max="7168" width="35.75" style="226" customWidth="1"/>
    <col min="7169" max="7169" width="7.875" style="226" hidden="1" customWidth="1"/>
    <col min="7170" max="7171" width="12" style="226" customWidth="1"/>
    <col min="7172" max="7172" width="8" style="226" customWidth="1"/>
    <col min="7173" max="7173" width="7.875" style="226" customWidth="1"/>
    <col min="7174" max="7175" width="7.875" style="226" hidden="1" customWidth="1"/>
    <col min="7176" max="7423" width="7.875" style="226"/>
    <col min="7424" max="7424" width="35.75" style="226" customWidth="1"/>
    <col min="7425" max="7425" width="7.875" style="226" hidden="1" customWidth="1"/>
    <col min="7426" max="7427" width="12" style="226" customWidth="1"/>
    <col min="7428" max="7428" width="8" style="226" customWidth="1"/>
    <col min="7429" max="7429" width="7.875" style="226" customWidth="1"/>
    <col min="7430" max="7431" width="7.875" style="226" hidden="1" customWidth="1"/>
    <col min="7432" max="7679" width="7.875" style="226"/>
    <col min="7680" max="7680" width="35.75" style="226" customWidth="1"/>
    <col min="7681" max="7681" width="7.875" style="226" hidden="1" customWidth="1"/>
    <col min="7682" max="7683" width="12" style="226" customWidth="1"/>
    <col min="7684" max="7684" width="8" style="226" customWidth="1"/>
    <col min="7685" max="7685" width="7.875" style="226" customWidth="1"/>
    <col min="7686" max="7687" width="7.875" style="226" hidden="1" customWidth="1"/>
    <col min="7688" max="7935" width="7.875" style="226"/>
    <col min="7936" max="7936" width="35.75" style="226" customWidth="1"/>
    <col min="7937" max="7937" width="7.875" style="226" hidden="1" customWidth="1"/>
    <col min="7938" max="7939" width="12" style="226" customWidth="1"/>
    <col min="7940" max="7940" width="8" style="226" customWidth="1"/>
    <col min="7941" max="7941" width="7.875" style="226" customWidth="1"/>
    <col min="7942" max="7943" width="7.875" style="226" hidden="1" customWidth="1"/>
    <col min="7944" max="8191" width="7.875" style="226"/>
    <col min="8192" max="8192" width="35.75" style="226" customWidth="1"/>
    <col min="8193" max="8193" width="7.875" style="226" hidden="1" customWidth="1"/>
    <col min="8194" max="8195" width="12" style="226" customWidth="1"/>
    <col min="8196" max="8196" width="8" style="226" customWidth="1"/>
    <col min="8197" max="8197" width="7.875" style="226" customWidth="1"/>
    <col min="8198" max="8199" width="7.875" style="226" hidden="1" customWidth="1"/>
    <col min="8200" max="8447" width="7.875" style="226"/>
    <col min="8448" max="8448" width="35.75" style="226" customWidth="1"/>
    <col min="8449" max="8449" width="7.875" style="226" hidden="1" customWidth="1"/>
    <col min="8450" max="8451" width="12" style="226" customWidth="1"/>
    <col min="8452" max="8452" width="8" style="226" customWidth="1"/>
    <col min="8453" max="8453" width="7.875" style="226" customWidth="1"/>
    <col min="8454" max="8455" width="7.875" style="226" hidden="1" customWidth="1"/>
    <col min="8456" max="8703" width="7.875" style="226"/>
    <col min="8704" max="8704" width="35.75" style="226" customWidth="1"/>
    <col min="8705" max="8705" width="7.875" style="226" hidden="1" customWidth="1"/>
    <col min="8706" max="8707" width="12" style="226" customWidth="1"/>
    <col min="8708" max="8708" width="8" style="226" customWidth="1"/>
    <col min="8709" max="8709" width="7.875" style="226" customWidth="1"/>
    <col min="8710" max="8711" width="7.875" style="226" hidden="1" customWidth="1"/>
    <col min="8712" max="8959" width="7.875" style="226"/>
    <col min="8960" max="8960" width="35.75" style="226" customWidth="1"/>
    <col min="8961" max="8961" width="7.875" style="226" hidden="1" customWidth="1"/>
    <col min="8962" max="8963" width="12" style="226" customWidth="1"/>
    <col min="8964" max="8964" width="8" style="226" customWidth="1"/>
    <col min="8965" max="8965" width="7.875" style="226" customWidth="1"/>
    <col min="8966" max="8967" width="7.875" style="226" hidden="1" customWidth="1"/>
    <col min="8968" max="9215" width="7.875" style="226"/>
    <col min="9216" max="9216" width="35.75" style="226" customWidth="1"/>
    <col min="9217" max="9217" width="7.875" style="226" hidden="1" customWidth="1"/>
    <col min="9218" max="9219" width="12" style="226" customWidth="1"/>
    <col min="9220" max="9220" width="8" style="226" customWidth="1"/>
    <col min="9221" max="9221" width="7.875" style="226" customWidth="1"/>
    <col min="9222" max="9223" width="7.875" style="226" hidden="1" customWidth="1"/>
    <col min="9224" max="9471" width="7.875" style="226"/>
    <col min="9472" max="9472" width="35.75" style="226" customWidth="1"/>
    <col min="9473" max="9473" width="7.875" style="226" hidden="1" customWidth="1"/>
    <col min="9474" max="9475" width="12" style="226" customWidth="1"/>
    <col min="9476" max="9476" width="8" style="226" customWidth="1"/>
    <col min="9477" max="9477" width="7.875" style="226" customWidth="1"/>
    <col min="9478" max="9479" width="7.875" style="226" hidden="1" customWidth="1"/>
    <col min="9480" max="9727" width="7.875" style="226"/>
    <col min="9728" max="9728" width="35.75" style="226" customWidth="1"/>
    <col min="9729" max="9729" width="7.875" style="226" hidden="1" customWidth="1"/>
    <col min="9730" max="9731" width="12" style="226" customWidth="1"/>
    <col min="9732" max="9732" width="8" style="226" customWidth="1"/>
    <col min="9733" max="9733" width="7.875" style="226" customWidth="1"/>
    <col min="9734" max="9735" width="7.875" style="226" hidden="1" customWidth="1"/>
    <col min="9736" max="9983" width="7.875" style="226"/>
    <col min="9984" max="9984" width="35.75" style="226" customWidth="1"/>
    <col min="9985" max="9985" width="7.875" style="226" hidden="1" customWidth="1"/>
    <col min="9986" max="9987" width="12" style="226" customWidth="1"/>
    <col min="9988" max="9988" width="8" style="226" customWidth="1"/>
    <col min="9989" max="9989" width="7.875" style="226" customWidth="1"/>
    <col min="9990" max="9991" width="7.875" style="226" hidden="1" customWidth="1"/>
    <col min="9992" max="10239" width="7.875" style="226"/>
    <col min="10240" max="10240" width="35.75" style="226" customWidth="1"/>
    <col min="10241" max="10241" width="7.875" style="226" hidden="1" customWidth="1"/>
    <col min="10242" max="10243" width="12" style="226" customWidth="1"/>
    <col min="10244" max="10244" width="8" style="226" customWidth="1"/>
    <col min="10245" max="10245" width="7.875" style="226" customWidth="1"/>
    <col min="10246" max="10247" width="7.875" style="226" hidden="1" customWidth="1"/>
    <col min="10248" max="10495" width="7.875" style="226"/>
    <col min="10496" max="10496" width="35.75" style="226" customWidth="1"/>
    <col min="10497" max="10497" width="7.875" style="226" hidden="1" customWidth="1"/>
    <col min="10498" max="10499" width="12" style="226" customWidth="1"/>
    <col min="10500" max="10500" width="8" style="226" customWidth="1"/>
    <col min="10501" max="10501" width="7.875" style="226" customWidth="1"/>
    <col min="10502" max="10503" width="7.875" style="226" hidden="1" customWidth="1"/>
    <col min="10504" max="10751" width="7.875" style="226"/>
    <col min="10752" max="10752" width="35.75" style="226" customWidth="1"/>
    <col min="10753" max="10753" width="7.875" style="226" hidden="1" customWidth="1"/>
    <col min="10754" max="10755" width="12" style="226" customWidth="1"/>
    <col min="10756" max="10756" width="8" style="226" customWidth="1"/>
    <col min="10757" max="10757" width="7.875" style="226" customWidth="1"/>
    <col min="10758" max="10759" width="7.875" style="226" hidden="1" customWidth="1"/>
    <col min="10760" max="11007" width="7.875" style="226"/>
    <col min="11008" max="11008" width="35.75" style="226" customWidth="1"/>
    <col min="11009" max="11009" width="7.875" style="226" hidden="1" customWidth="1"/>
    <col min="11010" max="11011" width="12" style="226" customWidth="1"/>
    <col min="11012" max="11012" width="8" style="226" customWidth="1"/>
    <col min="11013" max="11013" width="7.875" style="226" customWidth="1"/>
    <col min="11014" max="11015" width="7.875" style="226" hidden="1" customWidth="1"/>
    <col min="11016" max="11263" width="7.875" style="226"/>
    <col min="11264" max="11264" width="35.75" style="226" customWidth="1"/>
    <col min="11265" max="11265" width="7.875" style="226" hidden="1" customWidth="1"/>
    <col min="11266" max="11267" width="12" style="226" customWidth="1"/>
    <col min="11268" max="11268" width="8" style="226" customWidth="1"/>
    <col min="11269" max="11269" width="7.875" style="226" customWidth="1"/>
    <col min="11270" max="11271" width="7.875" style="226" hidden="1" customWidth="1"/>
    <col min="11272" max="11519" width="7.875" style="226"/>
    <col min="11520" max="11520" width="35.75" style="226" customWidth="1"/>
    <col min="11521" max="11521" width="7.875" style="226" hidden="1" customWidth="1"/>
    <col min="11522" max="11523" width="12" style="226" customWidth="1"/>
    <col min="11524" max="11524" width="8" style="226" customWidth="1"/>
    <col min="11525" max="11525" width="7.875" style="226" customWidth="1"/>
    <col min="11526" max="11527" width="7.875" style="226" hidden="1" customWidth="1"/>
    <col min="11528" max="11775" width="7.875" style="226"/>
    <col min="11776" max="11776" width="35.75" style="226" customWidth="1"/>
    <col min="11777" max="11777" width="7.875" style="226" hidden="1" customWidth="1"/>
    <col min="11778" max="11779" width="12" style="226" customWidth="1"/>
    <col min="11780" max="11780" width="8" style="226" customWidth="1"/>
    <col min="11781" max="11781" width="7.875" style="226" customWidth="1"/>
    <col min="11782" max="11783" width="7.875" style="226" hidden="1" customWidth="1"/>
    <col min="11784" max="12031" width="7.875" style="226"/>
    <col min="12032" max="12032" width="35.75" style="226" customWidth="1"/>
    <col min="12033" max="12033" width="7.875" style="226" hidden="1" customWidth="1"/>
    <col min="12034" max="12035" width="12" style="226" customWidth="1"/>
    <col min="12036" max="12036" width="8" style="226" customWidth="1"/>
    <col min="12037" max="12037" width="7.875" style="226" customWidth="1"/>
    <col min="12038" max="12039" width="7.875" style="226" hidden="1" customWidth="1"/>
    <col min="12040" max="12287" width="7.875" style="226"/>
    <col min="12288" max="12288" width="35.75" style="226" customWidth="1"/>
    <col min="12289" max="12289" width="7.875" style="226" hidden="1" customWidth="1"/>
    <col min="12290" max="12291" width="12" style="226" customWidth="1"/>
    <col min="12292" max="12292" width="8" style="226" customWidth="1"/>
    <col min="12293" max="12293" width="7.875" style="226" customWidth="1"/>
    <col min="12294" max="12295" width="7.875" style="226" hidden="1" customWidth="1"/>
    <col min="12296" max="12543" width="7.875" style="226"/>
    <col min="12544" max="12544" width="35.75" style="226" customWidth="1"/>
    <col min="12545" max="12545" width="7.875" style="226" hidden="1" customWidth="1"/>
    <col min="12546" max="12547" width="12" style="226" customWidth="1"/>
    <col min="12548" max="12548" width="8" style="226" customWidth="1"/>
    <col min="12549" max="12549" width="7.875" style="226" customWidth="1"/>
    <col min="12550" max="12551" width="7.875" style="226" hidden="1" customWidth="1"/>
    <col min="12552" max="12799" width="7.875" style="226"/>
    <col min="12800" max="12800" width="35.75" style="226" customWidth="1"/>
    <col min="12801" max="12801" width="7.875" style="226" hidden="1" customWidth="1"/>
    <col min="12802" max="12803" width="12" style="226" customWidth="1"/>
    <col min="12804" max="12804" width="8" style="226" customWidth="1"/>
    <col min="12805" max="12805" width="7.875" style="226" customWidth="1"/>
    <col min="12806" max="12807" width="7.875" style="226" hidden="1" customWidth="1"/>
    <col min="12808" max="13055" width="7.875" style="226"/>
    <col min="13056" max="13056" width="35.75" style="226" customWidth="1"/>
    <col min="13057" max="13057" width="7.875" style="226" hidden="1" customWidth="1"/>
    <col min="13058" max="13059" width="12" style="226" customWidth="1"/>
    <col min="13060" max="13060" width="8" style="226" customWidth="1"/>
    <col min="13061" max="13061" width="7.875" style="226" customWidth="1"/>
    <col min="13062" max="13063" width="7.875" style="226" hidden="1" customWidth="1"/>
    <col min="13064" max="13311" width="7.875" style="226"/>
    <col min="13312" max="13312" width="35.75" style="226" customWidth="1"/>
    <col min="13313" max="13313" width="7.875" style="226" hidden="1" customWidth="1"/>
    <col min="13314" max="13315" width="12" style="226" customWidth="1"/>
    <col min="13316" max="13316" width="8" style="226" customWidth="1"/>
    <col min="13317" max="13317" width="7.875" style="226" customWidth="1"/>
    <col min="13318" max="13319" width="7.875" style="226" hidden="1" customWidth="1"/>
    <col min="13320" max="13567" width="7.875" style="226"/>
    <col min="13568" max="13568" width="35.75" style="226" customWidth="1"/>
    <col min="13569" max="13569" width="7.875" style="226" hidden="1" customWidth="1"/>
    <col min="13570" max="13571" width="12" style="226" customWidth="1"/>
    <col min="13572" max="13572" width="8" style="226" customWidth="1"/>
    <col min="13573" max="13573" width="7.875" style="226" customWidth="1"/>
    <col min="13574" max="13575" width="7.875" style="226" hidden="1" customWidth="1"/>
    <col min="13576" max="13823" width="7.875" style="226"/>
    <col min="13824" max="13824" width="35.75" style="226" customWidth="1"/>
    <col min="13825" max="13825" width="7.875" style="226" hidden="1" customWidth="1"/>
    <col min="13826" max="13827" width="12" style="226" customWidth="1"/>
    <col min="13828" max="13828" width="8" style="226" customWidth="1"/>
    <col min="13829" max="13829" width="7.875" style="226" customWidth="1"/>
    <col min="13830" max="13831" width="7.875" style="226" hidden="1" customWidth="1"/>
    <col min="13832" max="14079" width="7.875" style="226"/>
    <col min="14080" max="14080" width="35.75" style="226" customWidth="1"/>
    <col min="14081" max="14081" width="7.875" style="226" hidden="1" customWidth="1"/>
    <col min="14082" max="14083" width="12" style="226" customWidth="1"/>
    <col min="14084" max="14084" width="8" style="226" customWidth="1"/>
    <col min="14085" max="14085" width="7.875" style="226" customWidth="1"/>
    <col min="14086" max="14087" width="7.875" style="226" hidden="1" customWidth="1"/>
    <col min="14088" max="14335" width="7.875" style="226"/>
    <col min="14336" max="14336" width="35.75" style="226" customWidth="1"/>
    <col min="14337" max="14337" width="7.875" style="226" hidden="1" customWidth="1"/>
    <col min="14338" max="14339" width="12" style="226" customWidth="1"/>
    <col min="14340" max="14340" width="8" style="226" customWidth="1"/>
    <col min="14341" max="14341" width="7.875" style="226" customWidth="1"/>
    <col min="14342" max="14343" width="7.875" style="226" hidden="1" customWidth="1"/>
    <col min="14344" max="14591" width="7.875" style="226"/>
    <col min="14592" max="14592" width="35.75" style="226" customWidth="1"/>
    <col min="14593" max="14593" width="7.875" style="226" hidden="1" customWidth="1"/>
    <col min="14594" max="14595" width="12" style="226" customWidth="1"/>
    <col min="14596" max="14596" width="8" style="226" customWidth="1"/>
    <col min="14597" max="14597" width="7.875" style="226" customWidth="1"/>
    <col min="14598" max="14599" width="7.875" style="226" hidden="1" customWidth="1"/>
    <col min="14600" max="14847" width="7.875" style="226"/>
    <col min="14848" max="14848" width="35.75" style="226" customWidth="1"/>
    <col min="14849" max="14849" width="7.875" style="226" hidden="1" customWidth="1"/>
    <col min="14850" max="14851" width="12" style="226" customWidth="1"/>
    <col min="14852" max="14852" width="8" style="226" customWidth="1"/>
    <col min="14853" max="14853" width="7.875" style="226" customWidth="1"/>
    <col min="14854" max="14855" width="7.875" style="226" hidden="1" customWidth="1"/>
    <col min="14856" max="15103" width="7.875" style="226"/>
    <col min="15104" max="15104" width="35.75" style="226" customWidth="1"/>
    <col min="15105" max="15105" width="7.875" style="226" hidden="1" customWidth="1"/>
    <col min="15106" max="15107" width="12" style="226" customWidth="1"/>
    <col min="15108" max="15108" width="8" style="226" customWidth="1"/>
    <col min="15109" max="15109" width="7.875" style="226" customWidth="1"/>
    <col min="15110" max="15111" width="7.875" style="226" hidden="1" customWidth="1"/>
    <col min="15112" max="15359" width="7.875" style="226"/>
    <col min="15360" max="15360" width="35.75" style="226" customWidth="1"/>
    <col min="15361" max="15361" width="7.875" style="226" hidden="1" customWidth="1"/>
    <col min="15362" max="15363" width="12" style="226" customWidth="1"/>
    <col min="15364" max="15364" width="8" style="226" customWidth="1"/>
    <col min="15365" max="15365" width="7.875" style="226" customWidth="1"/>
    <col min="15366" max="15367" width="7.875" style="226" hidden="1" customWidth="1"/>
    <col min="15368" max="15615" width="7.875" style="226"/>
    <col min="15616" max="15616" width="35.75" style="226" customWidth="1"/>
    <col min="15617" max="15617" width="7.875" style="226" hidden="1" customWidth="1"/>
    <col min="15618" max="15619" width="12" style="226" customWidth="1"/>
    <col min="15620" max="15620" width="8" style="226" customWidth="1"/>
    <col min="15621" max="15621" width="7.875" style="226" customWidth="1"/>
    <col min="15622" max="15623" width="7.875" style="226" hidden="1" customWidth="1"/>
    <col min="15624" max="15871" width="7.875" style="226"/>
    <col min="15872" max="15872" width="35.75" style="226" customWidth="1"/>
    <col min="15873" max="15873" width="7.875" style="226" hidden="1" customWidth="1"/>
    <col min="15874" max="15875" width="12" style="226" customWidth="1"/>
    <col min="15876" max="15876" width="8" style="226" customWidth="1"/>
    <col min="15877" max="15877" width="7.875" style="226" customWidth="1"/>
    <col min="15878" max="15879" width="7.875" style="226" hidden="1" customWidth="1"/>
    <col min="15880" max="16127" width="7.875" style="226"/>
    <col min="16128" max="16128" width="35.75" style="226" customWidth="1"/>
    <col min="16129" max="16129" width="7.875" style="226" hidden="1" customWidth="1"/>
    <col min="16130" max="16131" width="12" style="226" customWidth="1"/>
    <col min="16132" max="16132" width="8" style="226" customWidth="1"/>
    <col min="16133" max="16133" width="7.875" style="226" customWidth="1"/>
    <col min="16134" max="16135" width="7.875" style="226" hidden="1" customWidth="1"/>
    <col min="16136" max="16384" width="7.875" style="226"/>
  </cols>
  <sheetData>
    <row r="1" ht="21.75" customHeight="1" spans="1:3">
      <c r="A1" s="227"/>
      <c r="B1" s="227"/>
      <c r="C1" s="227"/>
    </row>
    <row r="2" ht="51.75" customHeight="1" spans="1:3">
      <c r="A2" s="228" t="s">
        <v>344</v>
      </c>
      <c r="B2" s="228"/>
      <c r="C2" s="229"/>
    </row>
    <row r="3" s="225" customFormat="1" ht="26" customHeight="1" spans="2:3">
      <c r="B3" s="230" t="s">
        <v>131</v>
      </c>
      <c r="C3" s="230"/>
    </row>
    <row r="4" ht="34" customHeight="1" spans="1:2">
      <c r="A4" s="190" t="s">
        <v>345</v>
      </c>
      <c r="B4" s="191" t="s">
        <v>55</v>
      </c>
    </row>
    <row r="5" ht="49" customHeight="1" spans="1:2">
      <c r="A5" s="193"/>
      <c r="B5" s="193"/>
    </row>
    <row r="6" ht="59" customHeight="1" spans="1:2">
      <c r="A6" s="193"/>
      <c r="B6" s="193"/>
    </row>
    <row r="7" ht="51" customHeight="1" spans="1:2">
      <c r="A7" s="193"/>
      <c r="B7" s="193"/>
    </row>
    <row r="8" ht="67" customHeight="1" spans="1:2">
      <c r="A8" s="195" t="s">
        <v>342</v>
      </c>
      <c r="B8" s="193"/>
    </row>
    <row r="9" ht="42" customHeight="1" spans="1:2">
      <c r="A9" s="231" t="s">
        <v>343</v>
      </c>
      <c r="B9" s="231"/>
    </row>
  </sheetData>
  <mergeCells count="3">
    <mergeCell ref="A1:B1"/>
    <mergeCell ref="A2:B2"/>
    <mergeCell ref="A9:B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9"/>
  <sheetViews>
    <sheetView topLeftCell="A7" workbookViewId="0">
      <selection activeCell="D22" sqref="D22"/>
    </sheetView>
  </sheetViews>
  <sheetFormatPr defaultColWidth="9" defaultRowHeight="15.75" outlineLevelCol="1"/>
  <cols>
    <col min="1" max="1" width="41.625" style="86" customWidth="1"/>
    <col min="2" max="2" width="35.125" style="87" customWidth="1"/>
    <col min="3" max="16384" width="9" style="86"/>
  </cols>
  <sheetData>
    <row r="1" ht="26.25" customHeight="1" spans="1:1">
      <c r="A1" s="81" t="s">
        <v>346</v>
      </c>
    </row>
    <row r="2" ht="24.75" customHeight="1" spans="1:2">
      <c r="A2" s="89" t="s">
        <v>15</v>
      </c>
      <c r="B2" s="89"/>
    </row>
    <row r="3" s="81" customFormat="1" ht="24" customHeight="1" spans="2:2">
      <c r="B3" s="91" t="s">
        <v>86</v>
      </c>
    </row>
    <row r="4" s="82" customFormat="1" ht="53.25" customHeight="1" spans="1:2">
      <c r="A4" s="175" t="s">
        <v>54</v>
      </c>
      <c r="B4" s="220" t="s">
        <v>87</v>
      </c>
    </row>
    <row r="5" s="174" customFormat="1" ht="32.25" customHeight="1" spans="1:2">
      <c r="A5" s="216" t="s">
        <v>347</v>
      </c>
      <c r="B5" s="221"/>
    </row>
    <row r="6" s="174" customFormat="1" ht="32.25" customHeight="1" spans="1:2">
      <c r="A6" s="216" t="s">
        <v>348</v>
      </c>
      <c r="B6" s="221"/>
    </row>
    <row r="7" s="174" customFormat="1" ht="32.25" customHeight="1" spans="1:2">
      <c r="A7" s="216" t="s">
        <v>349</v>
      </c>
      <c r="B7" s="216"/>
    </row>
    <row r="8" s="81" customFormat="1" ht="32.25" customHeight="1" spans="1:2">
      <c r="A8" s="216" t="s">
        <v>350</v>
      </c>
      <c r="B8" s="216"/>
    </row>
    <row r="9" s="82" customFormat="1" ht="32.25" customHeight="1" spans="1:2">
      <c r="A9" s="216" t="s">
        <v>351</v>
      </c>
      <c r="B9" s="216">
        <v>12370</v>
      </c>
    </row>
    <row r="10" ht="32.25" customHeight="1" spans="1:2">
      <c r="A10" s="216" t="s">
        <v>352</v>
      </c>
      <c r="B10" s="216"/>
    </row>
    <row r="11" ht="32.25" customHeight="1" spans="1:2">
      <c r="A11" s="216" t="s">
        <v>353</v>
      </c>
      <c r="B11" s="216">
        <v>300</v>
      </c>
    </row>
    <row r="12" ht="32.25" customHeight="1" spans="1:2">
      <c r="A12" s="216" t="s">
        <v>354</v>
      </c>
      <c r="B12" s="216"/>
    </row>
    <row r="13" ht="32.25" customHeight="1" spans="1:2">
      <c r="A13" s="216" t="s">
        <v>355</v>
      </c>
      <c r="B13" s="216"/>
    </row>
    <row r="14" ht="32.25" customHeight="1" spans="1:2">
      <c r="A14" s="216" t="s">
        <v>356</v>
      </c>
      <c r="B14" s="216">
        <v>220</v>
      </c>
    </row>
    <row r="15" ht="32.25" customHeight="1" spans="1:2">
      <c r="A15" s="216" t="s">
        <v>357</v>
      </c>
      <c r="B15" s="216"/>
    </row>
    <row r="16" ht="32.25" customHeight="1" spans="1:2">
      <c r="A16" s="222" t="s">
        <v>358</v>
      </c>
      <c r="B16" s="223">
        <v>50</v>
      </c>
    </row>
    <row r="17" ht="32.25" customHeight="1" spans="1:2">
      <c r="A17" s="216" t="s">
        <v>359</v>
      </c>
      <c r="B17" s="216">
        <v>19</v>
      </c>
    </row>
    <row r="18" ht="32.25" customHeight="1" spans="1:2">
      <c r="A18" s="216" t="s">
        <v>360</v>
      </c>
      <c r="B18" s="216">
        <v>593</v>
      </c>
    </row>
    <row r="19" ht="32.25" customHeight="1" spans="1:2">
      <c r="A19" s="224" t="s">
        <v>123</v>
      </c>
      <c r="B19" s="217">
        <f>SUM(B5:B18)</f>
        <v>13552</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大橙子</cp:lastModifiedBy>
  <dcterms:created xsi:type="dcterms:W3CDTF">2006-09-16T00:00:00Z</dcterms:created>
  <dcterms:modified xsi:type="dcterms:W3CDTF">2025-03-05T01:30:23Z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3D082B5D17FF461EA5C1277F111C9DFD_13</vt:lpwstr>
  </property>
</Properties>
</file>